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9585" yWindow="-15" windowWidth="9630" windowHeight="11415"/>
  </bookViews>
  <sheets>
    <sheet name="2018" sheetId="1" r:id="rId1"/>
    <sheet name="2019" sheetId="4" r:id="rId2"/>
    <sheet name="2020" sheetId="6" r:id="rId3"/>
    <sheet name="Tổng kết" sheetId="7" r:id="rId4"/>
  </sheets>
  <calcPr calcId="144525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23" i="6" l="1"/>
  <c r="G22" i="6"/>
  <c r="G21" i="6"/>
  <c r="G20" i="6"/>
  <c r="G19" i="6"/>
  <c r="G18" i="6"/>
  <c r="G17" i="6"/>
  <c r="G26" i="4"/>
  <c r="G25" i="4"/>
  <c r="G27" i="4" s="1"/>
  <c r="G24" i="4"/>
  <c r="G38" i="1"/>
  <c r="G37" i="1"/>
  <c r="G36" i="1"/>
  <c r="G35" i="1"/>
  <c r="G34" i="1"/>
  <c r="G33" i="1"/>
  <c r="G31" i="1"/>
  <c r="G30" i="1"/>
  <c r="G29" i="1"/>
  <c r="G28" i="1"/>
  <c r="G27" i="1"/>
  <c r="G26" i="1"/>
  <c r="G25" i="1"/>
  <c r="G24" i="6" l="1"/>
  <c r="G39" i="1"/>
  <c r="G21" i="1" l="1"/>
  <c r="G20" i="1"/>
  <c r="B10" i="7" l="1"/>
  <c r="C3" i="7"/>
  <c r="B7" i="7"/>
  <c r="C6" i="7" l="1"/>
  <c r="D6" i="7" s="1"/>
  <c r="C5" i="7"/>
  <c r="B8" i="7"/>
  <c r="C4" i="7"/>
  <c r="D3" i="7"/>
  <c r="E13" i="6"/>
  <c r="G13" i="6" s="1"/>
  <c r="E12" i="6"/>
  <c r="G12" i="6" s="1"/>
  <c r="E11" i="6"/>
  <c r="G11" i="6" s="1"/>
  <c r="E10" i="6"/>
  <c r="G10" i="6" s="1"/>
  <c r="E9" i="6"/>
  <c r="G9" i="6" s="1"/>
  <c r="E8" i="6"/>
  <c r="G8" i="6" s="1"/>
  <c r="G19" i="4"/>
  <c r="G20" i="4"/>
  <c r="E18" i="4"/>
  <c r="G18" i="4" s="1"/>
  <c r="E17" i="4"/>
  <c r="G17" i="4" s="1"/>
  <c r="E16" i="4"/>
  <c r="G16" i="4" s="1"/>
  <c r="E15" i="4"/>
  <c r="G15" i="4" s="1"/>
  <c r="E13" i="4"/>
  <c r="G13" i="4" s="1"/>
  <c r="E12" i="4"/>
  <c r="G12" i="4" s="1"/>
  <c r="E11" i="4"/>
  <c r="G11" i="4" s="1"/>
  <c r="E10" i="4"/>
  <c r="G10" i="4" s="1"/>
  <c r="E9" i="4"/>
  <c r="G9" i="4" s="1"/>
  <c r="E8" i="4"/>
  <c r="G8" i="4" s="1"/>
  <c r="E15" i="1"/>
  <c r="G15" i="1" s="1"/>
  <c r="E19" i="1"/>
  <c r="G19" i="1" s="1"/>
  <c r="E18" i="1"/>
  <c r="G18" i="1" s="1"/>
  <c r="E17" i="1"/>
  <c r="G17" i="1" s="1"/>
  <c r="E16" i="1"/>
  <c r="G16" i="1" s="1"/>
  <c r="E13" i="1"/>
  <c r="G13" i="1" s="1"/>
  <c r="E12" i="1"/>
  <c r="G12" i="1" s="1"/>
  <c r="E11" i="1"/>
  <c r="G11" i="1" s="1"/>
  <c r="E10" i="1"/>
  <c r="G10" i="1" s="1"/>
  <c r="E9" i="1"/>
  <c r="G9" i="1" s="1"/>
  <c r="E8" i="1"/>
  <c r="G8" i="1" s="1"/>
  <c r="G22" i="1" l="1"/>
  <c r="H3" i="7" s="1"/>
  <c r="C7" i="7"/>
  <c r="C8" i="7"/>
  <c r="D4" i="7"/>
  <c r="D5" i="7"/>
  <c r="G14" i="6"/>
  <c r="H5" i="7" s="1"/>
  <c r="G21" i="4"/>
  <c r="H4" i="7" s="1"/>
  <c r="H6" i="7" l="1"/>
  <c r="D8" i="7"/>
  <c r="D7" i="7"/>
</calcChain>
</file>

<file path=xl/sharedStrings.xml><?xml version="1.0" encoding="utf-8"?>
<sst xmlns="http://schemas.openxmlformats.org/spreadsheetml/2006/main" count="254" uniqueCount="98">
  <si>
    <t>No.
STT</t>
  </si>
  <si>
    <t>Manufacturer  
Hãng SX</t>
  </si>
  <si>
    <t>Unit
Đvị</t>
  </si>
  <si>
    <t>Qty
SL</t>
  </si>
  <si>
    <t>Đơn giá
(VNĐ)</t>
  </si>
  <si>
    <t>Thành tiền
(VNĐ)</t>
  </si>
  <si>
    <t>PH1</t>
  </si>
  <si>
    <t>Bộ</t>
  </si>
  <si>
    <t>PH2</t>
  </si>
  <si>
    <t>Product Description/
Miêu tả</t>
  </si>
  <si>
    <t>Tổng Cộng:</t>
  </si>
  <si>
    <t>DELL™ VOSTRO 3668MT MINI TOWER DESKTOP
Intel Core i7-7700 (4 x 3.60 GHz)
8GB DDR4/ 2400MHz
1TB SATA3 (7200rpm)
DVD-RW SATA3
NVIDIA GeForce GTX745 (4GB)
LCD 19.5" DELL
Keyboard + Mouse DELL</t>
  </si>
  <si>
    <t>Hệ điều hành Windows 10 Pro</t>
  </si>
  <si>
    <t>Microsoft</t>
  </si>
  <si>
    <t>Máy lạnh</t>
  </si>
  <si>
    <t>Loại thông dụng trên thị trường</t>
  </si>
  <si>
    <t>Phòng</t>
  </si>
  <si>
    <t>Máy chiếu (Projector), Cường độ sáng ≥ 2500 ANSI lumens; màn chiếu ≥ (1800 x 1800) mm</t>
  </si>
  <si>
    <t>Switch CISCO Catalyst 2960 WS-C2960-24TT-L</t>
  </si>
  <si>
    <t>Chính hãng Cisco</t>
  </si>
  <si>
    <t>Cái</t>
  </si>
  <si>
    <t>Router CISCO2901/SEC/K9</t>
  </si>
  <si>
    <t>Năm</t>
  </si>
  <si>
    <t>Số PH1</t>
  </si>
  <si>
    <t>Số PH2</t>
  </si>
  <si>
    <t>Lượng SV QTM/phòng</t>
  </si>
  <si>
    <t>Đáp ứng được nhu cầu học tập</t>
  </si>
  <si>
    <t>Lượng SV toàn khoa/phòng</t>
  </si>
  <si>
    <t>Nhận xét</t>
  </si>
  <si>
    <t>Mỗi năm tăng 10%</t>
  </si>
  <si>
    <t>Đầu tư</t>
  </si>
  <si>
    <t>Tổng</t>
  </si>
  <si>
    <t>40 tỷ</t>
  </si>
  <si>
    <t>Chính hãng DELL</t>
  </si>
  <si>
    <t>BẢNG THỐNG KÊ SỐ LƯỢNG SV KHOA CNTT</t>
  </si>
  <si>
    <t>2017-2018</t>
  </si>
  <si>
    <t>2018-2019</t>
  </si>
  <si>
    <t>2019-2020</t>
  </si>
  <si>
    <t>Số lượng SV chuyên ngành Quản Trị Mạng MT</t>
  </si>
  <si>
    <t>Số lượng SV các chuyên ngành khác của Khoa CNTT</t>
  </si>
  <si>
    <t>Microsoft Office Professional 2016</t>
  </si>
  <si>
    <t>NAS QNAP TS-1253U ( 4GB RAM)
3 ổ cứng mỗi ổ 1TB</t>
  </si>
  <si>
    <t>Chính hãng QNAP</t>
  </si>
  <si>
    <t>DELL XPS 27
7th Generation Intel® Core™ i7-7700 Processor
Windows 10 Home 64bit English
32GB, 2133MHz, DDR4
1TB PCIe Solid State Drive
 27.0-in. touch display
Keyboard + Mouse DELL</t>
  </si>
  <si>
    <t>Server DELL R730 16x2.5'' Rack 2U
CPU: 2 x Intel Xeon E5-2620 v4 2.1GHz,20M Cache,8.0GT/s QPI,Turbo,HT,8C/16T (85W)
RAM: 16 x 16 GB RDIMM, 2400MT/s
HDD: 8 x SSD intel 240GB S3520; LCD: 17"
Keyboard + Mouse DELL</t>
  </si>
  <si>
    <t>PHÒNG THỰC HÀNH CÁC HỌC PHẦN CƠ BẢN VÀ CƠ SỞ</t>
  </si>
  <si>
    <t>PHÒNG THỰC HÀNH CÁC HỌC PHẦN CHUYÊN NGÀNH</t>
  </si>
  <si>
    <t>VI</t>
  </si>
  <si>
    <t>KHOA CÔNG NGHỆ THÔNG TIN - QUẢN TRỊ MẠNG MÁY TÍNH</t>
  </si>
  <si>
    <t>DANH MỤC ĐẦU TƯ THIẾT BỊ NGHỀ TRỌNG ĐIỂM</t>
  </si>
  <si>
    <t>VII</t>
  </si>
  <si>
    <t>KHOA CÔNG NGHỆ CƠ KHÍ</t>
  </si>
  <si>
    <t>PHÒNG THỰC HÀNH HÀN</t>
  </si>
  <si>
    <t>Máy hàn TIC DC YC-400TX3</t>
  </si>
  <si>
    <t>Panasonic - Nhật</t>
  </si>
  <si>
    <t xml:space="preserve">Máy </t>
  </si>
  <si>
    <t>Máy hàn MIG/MAG YD-500GL</t>
  </si>
  <si>
    <t xml:space="preserve">Máy cắt Plasma Powermax105 </t>
  </si>
  <si>
    <t>Hypertherm - USA</t>
  </si>
  <si>
    <t xml:space="preserve">Máy hàn ảo VRTex 360 </t>
  </si>
  <si>
    <t>Lincoln electric - USA</t>
  </si>
  <si>
    <t>Máy siêu âm khuyết tật hàn DFX8</t>
  </si>
  <si>
    <t>DAKOTA - USA</t>
  </si>
  <si>
    <t>Hệ thống hút khói hàn</t>
  </si>
  <si>
    <t>Châu âu</t>
  </si>
  <si>
    <t>Bàn hàn</t>
  </si>
  <si>
    <t xml:space="preserve">Cái </t>
  </si>
  <si>
    <t>PHÒNG THỰC HÀNH PHAY</t>
  </si>
  <si>
    <t>Máy phay đứng Shizuoka SV-CH</t>
  </si>
  <si>
    <t>Nhật</t>
  </si>
  <si>
    <t>Máy phay ngang Shizuoka SP-CH</t>
  </si>
  <si>
    <t>Máy mài phẳng thủy lực</t>
  </si>
  <si>
    <t>Máy mài dụng cụ cắt vạn năng</t>
  </si>
  <si>
    <t xml:space="preserve">Êtô thủy lực </t>
  </si>
  <si>
    <t>Bàn nguội sủa chữa cơ khí YATO YT-08920</t>
  </si>
  <si>
    <t>PHÒNG THỰC HÀNH TIỆN</t>
  </si>
  <si>
    <t xml:space="preserve">Máy tiện ngang vạn năng CU630 </t>
  </si>
  <si>
    <t>Đức</t>
  </si>
  <si>
    <t>Máy</t>
  </si>
  <si>
    <t>Máy mài 2 đá đứng</t>
  </si>
  <si>
    <t>Hệ thống cung cấp khí nén + Máy nén khí không dầu Kobelco ALE45A-5H</t>
  </si>
  <si>
    <t xml:space="preserve">Nhật </t>
  </si>
  <si>
    <t>TỔNG CỘNG:</t>
  </si>
  <si>
    <t>PH3</t>
  </si>
  <si>
    <t>PHÒNG THỰC HÀNH CAD/CAM-CNC</t>
  </si>
  <si>
    <t>Máy trung tâm gia công Mazak E-420H-ST II</t>
  </si>
  <si>
    <t>Máy tiện CNC 3 trục</t>
  </si>
  <si>
    <t xml:space="preserve">Máy cắt dây CNC Charmill </t>
  </si>
  <si>
    <t>Thụy sĩ</t>
  </si>
  <si>
    <t xml:space="preserve">Máy bắn tia lửa điện CNC Charmill </t>
  </si>
  <si>
    <t>Bảng tương tác Panasonic UB 8325</t>
  </si>
  <si>
    <t>Phần mềm NX cho 15 user, post CNC nhiều trục</t>
  </si>
  <si>
    <t>Siemens - Đức</t>
  </si>
  <si>
    <t>Máy vi tính Intel Core I7 + Màn hình LCD</t>
  </si>
  <si>
    <t>Mỹ</t>
  </si>
  <si>
    <t>I</t>
  </si>
  <si>
    <t>KHOA CÔNG NGHỆ ĐỘNG LỰC - Công nghệ ô tô</t>
  </si>
  <si>
    <t>KHOA CÔNG NGHỆ THÔNG TIN - Quản trị mạng máy tính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</si>
</sst>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4">
    <numFmt numFmtId="43" formatCode="_(* #,##0.00_);_(* \(#,##0.00\);_(* &quot;-&quot;??_);_(@_)"/>
    <numFmt numFmtId="164" formatCode="_-* #,##0_-;\-* #,##0_-;_-* &quot;-&quot;_-;_-@_-"/>
    <numFmt numFmtId="165" formatCode="_-* #,##0.00_-;\-* #,##0.00_-;_-* &quot;-&quot;??_-;_-@_-"/>
    <numFmt numFmtId="166" formatCode="_-&quot;$&quot;* #,##0_-;\-&quot;$&quot;* #,##0_-;_-&quot;$&quot;* &quot;-&quot;_-;_-@_-"/>
    <numFmt numFmtId="167" formatCode="_-&quot;$&quot;* #,##0.00_-;\-&quot;$&quot;* #,##0.00_-;_-&quot;$&quot;* &quot;-&quot;??_-;_-@_-"/>
    <numFmt numFmtId="168" formatCode="#,##0_ ;\-#,##0\ "/>
    <numFmt numFmtId="169" formatCode="_(* #,##0_);_(* \(#,##0\);_(* &quot;-&quot;??_);_(@_)"/>
    <numFmt numFmtId="170" formatCode="\$#,##0\ ;\(\$#,##0\)"/>
    <numFmt numFmtId="171" formatCode="#,"/>
    <numFmt numFmtId="172" formatCode="#,##0\ &quot;DM&quot;;\-#,##0\ &quot;DM&quot;"/>
    <numFmt numFmtId="173" formatCode="0.000%"/>
    <numFmt numFmtId="174" formatCode="&quot;￥&quot;#,##0;&quot;￥&quot;\-#,##0"/>
    <numFmt numFmtId="175" formatCode="00.000"/>
    <numFmt numFmtId="176" formatCode="_(* #,##0.0_);_(* \(#,##0.0\);_(* &quot;-&quot;??_);_(@_)"/>
  </numFmts>
  <fonts count="26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1"/>
      <color indexed="8"/>
      <name val="Calibri"/>
      <family val="2"/>
    </font>
    <font>
      <sz val="10"/>
      <name val="Arial"/>
      <family val="2"/>
    </font>
    <font>
      <b/>
      <sz val="12"/>
      <name val="Arial"/>
      <family val="2"/>
    </font>
    <font>
      <sz val="9"/>
      <name val="Times New Roman"/>
      <family val="1"/>
    </font>
    <font>
      <b/>
      <sz val="1"/>
      <color indexed="8"/>
      <name val="Courier"/>
      <family val="3"/>
    </font>
    <font>
      <sz val="10"/>
      <name val="Helv"/>
      <family val="2"/>
    </font>
    <font>
      <sz val="14"/>
      <name val="뼻뮝"/>
      <family val="3"/>
    </font>
    <font>
      <sz val="12"/>
      <name val="바탕체"/>
      <family val="3"/>
    </font>
    <font>
      <sz val="12"/>
      <name val="뼻뮝"/>
      <family val="3"/>
    </font>
    <font>
      <sz val="12"/>
      <name val="新細明體"/>
      <charset val="136"/>
    </font>
    <font>
      <sz val="11"/>
      <name val="돋움"/>
      <family val="3"/>
    </font>
    <font>
      <sz val="10"/>
      <name val="굴림체"/>
      <family val="3"/>
    </font>
    <font>
      <sz val="10"/>
      <name val="Arial"/>
      <family val="2"/>
      <charset val="163"/>
    </font>
    <font>
      <sz val="12"/>
      <name val="Times New Roman"/>
      <family val="1"/>
    </font>
    <font>
      <b/>
      <sz val="16"/>
      <color theme="1"/>
      <name val="Times New Roman"/>
      <family val="1"/>
    </font>
    <font>
      <b/>
      <sz val="11"/>
      <color theme="1"/>
      <name val="Times New Roman"/>
      <family val="1"/>
    </font>
    <font>
      <sz val="11"/>
      <color theme="1"/>
      <name val="Times New Roman"/>
      <family val="1"/>
    </font>
    <font>
      <b/>
      <sz val="12"/>
      <name val="Times New Roman"/>
      <family val="1"/>
    </font>
    <font>
      <sz val="12"/>
      <color theme="1"/>
      <name val="Times New Roman"/>
      <family val="1"/>
    </font>
    <font>
      <b/>
      <sz val="12"/>
      <color theme="1"/>
      <name val="Times New Roman"/>
      <family val="1"/>
    </font>
    <font>
      <sz val="12"/>
      <color rgb="FFFF0000"/>
      <name val="Times New Roman"/>
      <family val="1"/>
    </font>
    <font>
      <b/>
      <sz val="12"/>
      <color rgb="FFFF0000"/>
      <name val="Times New Roman"/>
      <family val="1"/>
    </font>
    <font>
      <b/>
      <sz val="14"/>
      <color theme="1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6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59">
    <xf numFmtId="0" fontId="0" fillId="0" borderId="0"/>
    <xf numFmtId="0" fontId="2" fillId="0" borderId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168" fontId="6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3" fontId="4" fillId="0" borderId="0" applyFont="0" applyFill="0" applyBorder="0" applyAlignment="0" applyProtection="0"/>
    <xf numFmtId="170" fontId="4" fillId="0" borderId="0" applyFont="0" applyFill="0" applyBorder="0" applyAlignment="0" applyProtection="0"/>
    <xf numFmtId="0" fontId="4" fillId="0" borderId="0" applyFont="0" applyFill="0" applyBorder="0" applyAlignment="0" applyProtection="0"/>
    <xf numFmtId="0" fontId="3" fillId="0" borderId="0"/>
    <xf numFmtId="0" fontId="3" fillId="0" borderId="0"/>
    <xf numFmtId="2" fontId="4" fillId="0" borderId="0" applyFont="0" applyFill="0" applyBorder="0" applyAlignment="0" applyProtection="0"/>
    <xf numFmtId="0" fontId="5" fillId="0" borderId="1" applyNumberFormat="0" applyAlignment="0" applyProtection="0">
      <alignment horizontal="left" vertical="center"/>
    </xf>
    <xf numFmtId="0" fontId="5" fillId="0" borderId="2">
      <alignment horizontal="left" vertical="center"/>
    </xf>
    <xf numFmtId="171" fontId="7" fillId="0" borderId="0">
      <protection locked="0"/>
    </xf>
    <xf numFmtId="171" fontId="7" fillId="0" borderId="0">
      <protection locked="0"/>
    </xf>
    <xf numFmtId="0" fontId="4" fillId="0" borderId="0"/>
    <xf numFmtId="0" fontId="15" fillId="0" borderId="0"/>
    <xf numFmtId="0" fontId="15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1" fillId="0" borderId="0"/>
    <xf numFmtId="0" fontId="4" fillId="0" borderId="0"/>
    <xf numFmtId="0" fontId="1" fillId="0" borderId="0"/>
    <xf numFmtId="0" fontId="1" fillId="0" borderId="0"/>
    <xf numFmtId="0" fontId="1" fillId="0" borderId="0"/>
    <xf numFmtId="0" fontId="15" fillId="0" borderId="0"/>
    <xf numFmtId="0" fontId="4" fillId="0" borderId="0"/>
    <xf numFmtId="0" fontId="4" fillId="0" borderId="0"/>
    <xf numFmtId="0" fontId="15" fillId="0" borderId="0"/>
    <xf numFmtId="9" fontId="6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0" fontId="8" fillId="0" borderId="0"/>
    <xf numFmtId="0" fontId="8" fillId="0" borderId="0"/>
    <xf numFmtId="40" fontId="9" fillId="0" borderId="0" applyFont="0" applyFill="0" applyBorder="0" applyAlignment="0" applyProtection="0"/>
    <xf numFmtId="38" fontId="9" fillId="0" borderId="0" applyFont="0" applyFill="0" applyBorder="0" applyAlignment="0" applyProtection="0"/>
    <xf numFmtId="0" fontId="9" fillId="0" borderId="0" applyFont="0" applyFill="0" applyBorder="0" applyAlignment="0" applyProtection="0"/>
    <xf numFmtId="0" fontId="9" fillId="0" borderId="0" applyFont="0" applyFill="0" applyBorder="0" applyAlignment="0" applyProtection="0"/>
    <xf numFmtId="9" fontId="10" fillId="0" borderId="0" applyFont="0" applyFill="0" applyBorder="0" applyAlignment="0" applyProtection="0"/>
    <xf numFmtId="0" fontId="11" fillId="0" borderId="0"/>
    <xf numFmtId="172" fontId="13" fillId="0" borderId="0" applyFont="0" applyFill="0" applyBorder="0" applyAlignment="0" applyProtection="0"/>
    <xf numFmtId="173" fontId="13" fillId="0" borderId="0" applyFont="0" applyFill="0" applyBorder="0" applyAlignment="0" applyProtection="0"/>
    <xf numFmtId="174" fontId="13" fillId="0" borderId="0" applyFont="0" applyFill="0" applyBorder="0" applyAlignment="0" applyProtection="0"/>
    <xf numFmtId="175" fontId="13" fillId="0" borderId="0" applyFont="0" applyFill="0" applyBorder="0" applyAlignment="0" applyProtection="0"/>
    <xf numFmtId="0" fontId="14" fillId="0" borderId="0"/>
    <xf numFmtId="0" fontId="12" fillId="0" borderId="0"/>
    <xf numFmtId="164" fontId="12" fillId="0" borderId="0" applyFont="0" applyFill="0" applyBorder="0" applyAlignment="0" applyProtection="0"/>
    <xf numFmtId="165" fontId="12" fillId="0" borderId="0" applyFont="0" applyFill="0" applyBorder="0" applyAlignment="0" applyProtection="0"/>
    <xf numFmtId="166" fontId="12" fillId="0" borderId="0" applyFont="0" applyFill="0" applyBorder="0" applyAlignment="0" applyProtection="0"/>
    <xf numFmtId="167" fontId="12" fillId="0" borderId="0" applyFont="0" applyFill="0" applyBorder="0" applyAlignment="0" applyProtection="0"/>
  </cellStyleXfs>
  <cellXfs count="56">
    <xf numFmtId="0" fontId="0" fillId="0" borderId="0" xfId="0"/>
    <xf numFmtId="0" fontId="19" fillId="0" borderId="0" xfId="0" applyFont="1"/>
    <xf numFmtId="0" fontId="20" fillId="2" borderId="3" xfId="1" applyFont="1" applyFill="1" applyBorder="1" applyAlignment="1">
      <alignment horizontal="center" vertical="center" wrapText="1"/>
    </xf>
    <xf numFmtId="176" fontId="20" fillId="2" borderId="3" xfId="2" applyNumberFormat="1" applyFont="1" applyFill="1" applyBorder="1" applyAlignment="1">
      <alignment horizontal="center" vertical="center" wrapText="1"/>
    </xf>
    <xf numFmtId="0" fontId="22" fillId="0" borderId="3" xfId="0" applyFont="1" applyBorder="1"/>
    <xf numFmtId="0" fontId="21" fillId="0" borderId="0" xfId="0" applyFont="1"/>
    <xf numFmtId="0" fontId="23" fillId="0" borderId="3" xfId="0" applyFont="1" applyBorder="1"/>
    <xf numFmtId="0" fontId="21" fillId="0" borderId="3" xfId="0" applyFont="1" applyBorder="1"/>
    <xf numFmtId="3" fontId="21" fillId="0" borderId="3" xfId="0" applyNumberFormat="1" applyFont="1" applyBorder="1"/>
    <xf numFmtId="0" fontId="24" fillId="0" borderId="3" xfId="0" applyFont="1" applyBorder="1"/>
    <xf numFmtId="3" fontId="24" fillId="0" borderId="3" xfId="0" applyNumberFormat="1" applyFont="1" applyBorder="1"/>
    <xf numFmtId="0" fontId="24" fillId="0" borderId="0" xfId="0" applyFont="1"/>
    <xf numFmtId="0" fontId="21" fillId="0" borderId="0" xfId="0" applyFont="1" applyAlignment="1">
      <alignment horizontal="center"/>
    </xf>
    <xf numFmtId="0" fontId="22" fillId="0" borderId="3" xfId="0" applyFont="1" applyBorder="1" applyAlignment="1">
      <alignment horizontal="center"/>
    </xf>
    <xf numFmtId="0" fontId="23" fillId="0" borderId="3" xfId="0" applyFont="1" applyBorder="1" applyAlignment="1">
      <alignment horizontal="center"/>
    </xf>
    <xf numFmtId="1" fontId="23" fillId="0" borderId="3" xfId="0" applyNumberFormat="1" applyFont="1" applyBorder="1" applyAlignment="1">
      <alignment horizontal="center"/>
    </xf>
    <xf numFmtId="0" fontId="21" fillId="0" borderId="3" xfId="0" applyFont="1" applyBorder="1" applyAlignment="1">
      <alignment horizontal="center"/>
    </xf>
    <xf numFmtId="1" fontId="21" fillId="0" borderId="3" xfId="0" applyNumberFormat="1" applyFont="1" applyBorder="1" applyAlignment="1">
      <alignment horizontal="center"/>
    </xf>
    <xf numFmtId="0" fontId="17" fillId="0" borderId="0" xfId="0" applyFont="1" applyBorder="1" applyAlignment="1">
      <alignment horizontal="center" vertical="center"/>
    </xf>
    <xf numFmtId="0" fontId="20" fillId="2" borderId="3" xfId="1" applyFont="1" applyFill="1" applyBorder="1" applyAlignment="1">
      <alignment vertical="center" wrapText="1"/>
    </xf>
    <xf numFmtId="0" fontId="16" fillId="2" borderId="3" xfId="26" applyFont="1" applyFill="1" applyBorder="1" applyAlignment="1">
      <alignment horizontal="center" vertical="center" wrapText="1"/>
    </xf>
    <xf numFmtId="0" fontId="20" fillId="2" borderId="3" xfId="26" applyFont="1" applyFill="1" applyBorder="1" applyAlignment="1">
      <alignment horizontal="center" vertical="center" wrapText="1"/>
    </xf>
    <xf numFmtId="169" fontId="16" fillId="2" borderId="3" xfId="3" applyNumberFormat="1" applyFont="1" applyFill="1" applyBorder="1" applyAlignment="1">
      <alignment vertical="center" wrapText="1"/>
    </xf>
    <xf numFmtId="0" fontId="16" fillId="0" borderId="3" xfId="1" applyNumberFormat="1" applyFont="1" applyFill="1" applyBorder="1" applyAlignment="1">
      <alignment horizontal="center" vertical="center" wrapText="1"/>
    </xf>
    <xf numFmtId="0" fontId="16" fillId="0" borderId="3" xfId="1" quotePrefix="1" applyFont="1" applyFill="1" applyBorder="1" applyAlignment="1">
      <alignment vertical="center" wrapText="1"/>
    </xf>
    <xf numFmtId="0" fontId="16" fillId="0" borderId="3" xfId="26" applyFont="1" applyFill="1" applyBorder="1" applyAlignment="1">
      <alignment horizontal="center" vertical="center" wrapText="1"/>
    </xf>
    <xf numFmtId="169" fontId="16" fillId="0" borderId="3" xfId="3" applyNumberFormat="1" applyFont="1" applyFill="1" applyBorder="1" applyAlignment="1">
      <alignment vertical="center" wrapText="1"/>
    </xf>
    <xf numFmtId="0" fontId="16" fillId="0" borderId="3" xfId="1" applyFont="1" applyFill="1" applyBorder="1" applyAlignment="1">
      <alignment horizontal="center" vertical="center" wrapText="1"/>
    </xf>
    <xf numFmtId="0" fontId="16" fillId="0" borderId="3" xfId="1" applyFont="1" applyFill="1" applyBorder="1" applyAlignment="1">
      <alignment horizontal="left" vertical="center" wrapText="1"/>
    </xf>
    <xf numFmtId="169" fontId="22" fillId="0" borderId="3" xfId="0" applyNumberFormat="1" applyFont="1" applyBorder="1"/>
    <xf numFmtId="0" fontId="25" fillId="0" borderId="0" xfId="0" applyFont="1" applyBorder="1" applyAlignment="1">
      <alignment horizontal="center" vertical="center"/>
    </xf>
    <xf numFmtId="0" fontId="20" fillId="3" borderId="3" xfId="1" applyFont="1" applyFill="1" applyBorder="1" applyAlignment="1">
      <alignment horizontal="center" vertical="center" wrapText="1"/>
    </xf>
    <xf numFmtId="0" fontId="20" fillId="3" borderId="3" xfId="1" applyFont="1" applyFill="1" applyBorder="1" applyAlignment="1">
      <alignment horizontal="left" vertical="center"/>
    </xf>
    <xf numFmtId="176" fontId="20" fillId="3" borderId="3" xfId="2" applyNumberFormat="1" applyFont="1" applyFill="1" applyBorder="1" applyAlignment="1">
      <alignment horizontal="center" vertical="center" wrapText="1"/>
    </xf>
    <xf numFmtId="0" fontId="20" fillId="3" borderId="5" xfId="1" applyFont="1" applyFill="1" applyBorder="1" applyAlignment="1">
      <alignment horizontal="center" vertical="center" wrapText="1"/>
    </xf>
    <xf numFmtId="0" fontId="20" fillId="3" borderId="5" xfId="1" applyFont="1" applyFill="1" applyBorder="1" applyAlignment="1">
      <alignment horizontal="left" vertical="center" wrapText="1"/>
    </xf>
    <xf numFmtId="176" fontId="20" fillId="3" borderId="5" xfId="2" applyNumberFormat="1" applyFont="1" applyFill="1" applyBorder="1" applyAlignment="1">
      <alignment horizontal="center" vertical="center" wrapText="1"/>
    </xf>
    <xf numFmtId="0" fontId="20" fillId="2" borderId="3" xfId="0" applyFont="1" applyFill="1" applyBorder="1" applyAlignment="1">
      <alignment horizontal="center" vertical="center" wrapText="1"/>
    </xf>
    <xf numFmtId="0" fontId="20" fillId="2" borderId="3" xfId="0" applyFont="1" applyFill="1" applyBorder="1" applyAlignment="1">
      <alignment vertical="center" wrapText="1"/>
    </xf>
    <xf numFmtId="0" fontId="0" fillId="0" borderId="0" xfId="0" applyAlignment="1">
      <alignment wrapText="1"/>
    </xf>
    <xf numFmtId="0" fontId="21" fillId="0" borderId="3" xfId="0" applyFont="1" applyBorder="1" applyAlignment="1">
      <alignment wrapText="1"/>
    </xf>
    <xf numFmtId="169" fontId="22" fillId="0" borderId="3" xfId="0" applyNumberFormat="1" applyFont="1" applyBorder="1" applyAlignment="1">
      <alignment wrapText="1"/>
    </xf>
    <xf numFmtId="0" fontId="16" fillId="0" borderId="3" xfId="0" applyFont="1" applyFill="1" applyBorder="1" applyAlignment="1">
      <alignment horizontal="center" vertical="center" wrapText="1"/>
    </xf>
    <xf numFmtId="0" fontId="16" fillId="0" borderId="3" xfId="0" applyFont="1" applyFill="1" applyBorder="1" applyAlignment="1">
      <alignment horizontal="left" vertical="center" wrapText="1"/>
    </xf>
    <xf numFmtId="169" fontId="20" fillId="0" borderId="3" xfId="3" applyNumberFormat="1" applyFont="1" applyFill="1" applyBorder="1" applyAlignment="1">
      <alignment vertical="center" wrapText="1"/>
    </xf>
    <xf numFmtId="3" fontId="16" fillId="0" borderId="3" xfId="3" applyNumberFormat="1" applyFont="1" applyFill="1" applyBorder="1" applyAlignment="1">
      <alignment horizontal="right" vertical="center" wrapText="1"/>
    </xf>
    <xf numFmtId="0" fontId="21" fillId="0" borderId="3" xfId="0" applyFont="1" applyBorder="1" applyAlignment="1">
      <alignment horizontal="center" vertical="center"/>
    </xf>
    <xf numFmtId="0" fontId="20" fillId="3" borderId="3" xfId="1" applyFont="1" applyFill="1" applyBorder="1" applyAlignment="1">
      <alignment horizontal="left" vertical="center" wrapText="1"/>
    </xf>
    <xf numFmtId="0" fontId="25" fillId="0" borderId="0" xfId="0" applyFont="1" applyBorder="1" applyAlignment="1">
      <alignment horizontal="center" vertical="center"/>
    </xf>
    <xf numFmtId="0" fontId="18" fillId="0" borderId="0" xfId="0" applyFont="1" applyAlignment="1">
      <alignment horizontal="center"/>
    </xf>
    <xf numFmtId="0" fontId="22" fillId="0" borderId="3" xfId="0" applyFont="1" applyBorder="1" applyAlignment="1">
      <alignment horizontal="center" wrapText="1"/>
    </xf>
    <xf numFmtId="0" fontId="22" fillId="0" borderId="3" xfId="0" applyFont="1" applyBorder="1" applyAlignment="1">
      <alignment horizontal="center" vertical="center"/>
    </xf>
    <xf numFmtId="0" fontId="17" fillId="0" borderId="0" xfId="0" applyFont="1" applyBorder="1" applyAlignment="1">
      <alignment horizontal="center" vertical="center"/>
    </xf>
    <xf numFmtId="0" fontId="22" fillId="0" borderId="3" xfId="0" applyFont="1" applyBorder="1" applyAlignment="1">
      <alignment horizontal="center"/>
    </xf>
    <xf numFmtId="0" fontId="20" fillId="0" borderId="4" xfId="0" applyFont="1" applyBorder="1" applyAlignment="1">
      <alignment horizontal="center"/>
    </xf>
    <xf numFmtId="0" fontId="20" fillId="2" borderId="3" xfId="1" applyFont="1" applyFill="1" applyBorder="1" applyAlignment="1">
      <alignment horizontal="left" vertical="center"/>
    </xf>
  </cellXfs>
  <cellStyles count="59">
    <cellStyle name="Comma 10 3" xfId="3"/>
    <cellStyle name="Comma 2" xfId="4"/>
    <cellStyle name="Comma 2 2" xfId="5"/>
    <cellStyle name="Comma 3" xfId="6"/>
    <cellStyle name="Comma 4" xfId="2"/>
    <cellStyle name="Comma0" xfId="7"/>
    <cellStyle name="Currency0" xfId="8"/>
    <cellStyle name="Date" xfId="9"/>
    <cellStyle name="Excel Built-in Normal" xfId="10"/>
    <cellStyle name="Excel Built-in Normal 2" xfId="11"/>
    <cellStyle name="Fixed" xfId="12"/>
    <cellStyle name="Header1" xfId="13"/>
    <cellStyle name="Header2" xfId="14"/>
    <cellStyle name="Heading1" xfId="15"/>
    <cellStyle name="Heading2" xfId="16"/>
    <cellStyle name="Ledger 17 x 11 in" xfId="17"/>
    <cellStyle name="Normal" xfId="0" builtinId="0"/>
    <cellStyle name="Normal 10" xfId="18"/>
    <cellStyle name="Normal 12" xfId="19"/>
    <cellStyle name="Normal 13 2" xfId="20"/>
    <cellStyle name="Normal 180" xfId="21"/>
    <cellStyle name="Normal 180 2" xfId="22"/>
    <cellStyle name="Normal 195" xfId="23"/>
    <cellStyle name="Normal 197" xfId="24"/>
    <cellStyle name="Normal 199" xfId="25"/>
    <cellStyle name="Normal 2" xfId="26"/>
    <cellStyle name="Normal 2 10" xfId="27"/>
    <cellStyle name="Normal 2 2 2 2 2 2 2 2 2" xfId="28"/>
    <cellStyle name="Normal 208 2" xfId="29"/>
    <cellStyle name="Normal 21" xfId="30"/>
    <cellStyle name="Normal 21 3" xfId="31"/>
    <cellStyle name="Normal 28" xfId="32"/>
    <cellStyle name="Normal 3" xfId="33"/>
    <cellStyle name="Normal 3 2" xfId="34"/>
    <cellStyle name="Normal 3 2 2" xfId="35"/>
    <cellStyle name="Normal 4" xfId="1"/>
    <cellStyle name="Normal 50" xfId="36"/>
    <cellStyle name="Normal 7 2 2" xfId="37"/>
    <cellStyle name="Percent 2" xfId="38"/>
    <cellStyle name="Percent 3" xfId="39"/>
    <cellStyle name="Standard_Eröffnungsbeleg - Massenanlage" xfId="40"/>
    <cellStyle name="Style 1" xfId="41"/>
    <cellStyle name="Style 1 3" xfId="42"/>
    <cellStyle name="똿뗦먛귟 [0.00]_PRODUCT DETAIL Q1" xfId="43"/>
    <cellStyle name="똿뗦먛귟_PRODUCT DETAIL Q1" xfId="44"/>
    <cellStyle name="믅됞 [0.00]_PRODUCT DETAIL Q1" xfId="45"/>
    <cellStyle name="믅됞_PRODUCT DETAIL Q1" xfId="46"/>
    <cellStyle name="백분율_95" xfId="47"/>
    <cellStyle name="뷭?_BOOKSHIP" xfId="48"/>
    <cellStyle name="콤마 [0]_1202" xfId="49"/>
    <cellStyle name="콤마_1202" xfId="50"/>
    <cellStyle name="통화 [0]_1202" xfId="51"/>
    <cellStyle name="통화_1202" xfId="52"/>
    <cellStyle name="표준_(정보부문)월별인원계획" xfId="53"/>
    <cellStyle name="一般_Book1" xfId="54"/>
    <cellStyle name="千分位[0]_Book1" xfId="55"/>
    <cellStyle name="千分位_Book1" xfId="56"/>
    <cellStyle name="貨幣 [0]_Book1" xfId="57"/>
    <cellStyle name="貨幣_Book1" xfId="5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G48"/>
  <sheetViews>
    <sheetView tabSelected="1" zoomScaleNormal="100" workbookViewId="0">
      <pane xSplit="6" ySplit="3" topLeftCell="G4" activePane="bottomRight" state="frozen"/>
      <selection pane="topRight" activeCell="G1" sqref="G1"/>
      <selection pane="bottomLeft" activeCell="A4" sqref="A4"/>
      <selection pane="bottomRight" activeCell="D8" sqref="D8"/>
    </sheetView>
  </sheetViews>
  <sheetFormatPr defaultRowHeight="15"/>
  <cols>
    <col min="1" max="1" width="6.85546875" customWidth="1"/>
    <col min="2" max="2" width="37.42578125" customWidth="1"/>
    <col min="3" max="3" width="14.85546875" customWidth="1"/>
    <col min="6" max="6" width="16.7109375" customWidth="1"/>
    <col min="7" max="7" width="22.140625" bestFit="1" customWidth="1"/>
  </cols>
  <sheetData>
    <row r="1" spans="1:7" ht="27" customHeight="1">
      <c r="A1" s="48" t="s">
        <v>49</v>
      </c>
      <c r="B1" s="48"/>
      <c r="C1" s="48"/>
      <c r="D1" s="48"/>
      <c r="E1" s="48"/>
      <c r="F1" s="48"/>
      <c r="G1" s="48"/>
    </row>
    <row r="2" spans="1:7" ht="11.25" customHeight="1">
      <c r="A2" s="18"/>
      <c r="B2" s="18"/>
      <c r="C2" s="18"/>
      <c r="D2" s="18"/>
      <c r="E2" s="18"/>
      <c r="F2" s="18"/>
      <c r="G2" s="18"/>
    </row>
    <row r="3" spans="1:7" ht="47.25">
      <c r="A3" s="2" t="s">
        <v>0</v>
      </c>
      <c r="B3" s="2" t="s">
        <v>9</v>
      </c>
      <c r="C3" s="2" t="s">
        <v>1</v>
      </c>
      <c r="D3" s="2" t="s">
        <v>2</v>
      </c>
      <c r="E3" s="2" t="s">
        <v>3</v>
      </c>
      <c r="F3" s="3" t="s">
        <v>4</v>
      </c>
      <c r="G3" s="3" t="s">
        <v>5</v>
      </c>
    </row>
    <row r="4" spans="1:7" ht="21.75" customHeight="1">
      <c r="A4" s="31" t="s">
        <v>95</v>
      </c>
      <c r="B4" s="32" t="s">
        <v>96</v>
      </c>
      <c r="C4" s="31"/>
      <c r="D4" s="31"/>
      <c r="E4" s="31"/>
      <c r="F4" s="33"/>
      <c r="G4" s="33"/>
    </row>
    <row r="5" spans="1:7" ht="15.75">
      <c r="A5" s="2"/>
      <c r="B5" s="55"/>
      <c r="C5" s="2"/>
      <c r="D5" s="2"/>
      <c r="E5" s="2"/>
      <c r="F5" s="3"/>
      <c r="G5" s="3"/>
    </row>
    <row r="6" spans="1:7" ht="19.5" customHeight="1">
      <c r="A6" s="31" t="s">
        <v>47</v>
      </c>
      <c r="B6" s="32" t="s">
        <v>97</v>
      </c>
      <c r="C6" s="31"/>
      <c r="D6" s="31"/>
      <c r="E6" s="31"/>
      <c r="F6" s="33"/>
      <c r="G6" s="33"/>
    </row>
    <row r="7" spans="1:7" s="39" customFormat="1" ht="31.5">
      <c r="A7" s="2" t="s">
        <v>6</v>
      </c>
      <c r="B7" s="19" t="s">
        <v>45</v>
      </c>
      <c r="C7" s="20"/>
      <c r="D7" s="21" t="s">
        <v>16</v>
      </c>
      <c r="E7" s="21">
        <v>8</v>
      </c>
      <c r="F7" s="22"/>
      <c r="G7" s="22"/>
    </row>
    <row r="8" spans="1:7" s="39" customFormat="1" ht="141.75">
      <c r="A8" s="23">
        <v>1</v>
      </c>
      <c r="B8" s="24" t="s">
        <v>11</v>
      </c>
      <c r="C8" s="25" t="s">
        <v>33</v>
      </c>
      <c r="D8" s="25" t="s">
        <v>7</v>
      </c>
      <c r="E8" s="25">
        <f>50*$E$7</f>
        <v>400</v>
      </c>
      <c r="F8" s="26">
        <v>24000000</v>
      </c>
      <c r="G8" s="26">
        <f>F8*E8</f>
        <v>9600000000</v>
      </c>
    </row>
    <row r="9" spans="1:7" s="39" customFormat="1" ht="15.75">
      <c r="A9" s="23">
        <v>2</v>
      </c>
      <c r="B9" s="24" t="s">
        <v>12</v>
      </c>
      <c r="C9" s="25" t="s">
        <v>13</v>
      </c>
      <c r="D9" s="25" t="s">
        <v>7</v>
      </c>
      <c r="E9" s="25">
        <f>50*$E$7</f>
        <v>400</v>
      </c>
      <c r="F9" s="26">
        <v>4000000</v>
      </c>
      <c r="G9" s="26">
        <f t="shared" ref="G9:G13" si="0">F9*E9</f>
        <v>1600000000</v>
      </c>
    </row>
    <row r="10" spans="1:7" s="39" customFormat="1" ht="15.75">
      <c r="A10" s="23">
        <v>3</v>
      </c>
      <c r="B10" s="24" t="s">
        <v>40</v>
      </c>
      <c r="C10" s="25" t="s">
        <v>13</v>
      </c>
      <c r="D10" s="25" t="s">
        <v>7</v>
      </c>
      <c r="E10" s="25">
        <f>50*$E$7</f>
        <v>400</v>
      </c>
      <c r="F10" s="26">
        <v>3000000</v>
      </c>
      <c r="G10" s="26">
        <f t="shared" si="0"/>
        <v>1200000000</v>
      </c>
    </row>
    <row r="11" spans="1:7" s="39" customFormat="1" ht="47.25">
      <c r="A11" s="23">
        <v>4</v>
      </c>
      <c r="B11" s="24" t="s">
        <v>14</v>
      </c>
      <c r="C11" s="25" t="s">
        <v>15</v>
      </c>
      <c r="D11" s="25" t="s">
        <v>7</v>
      </c>
      <c r="E11" s="25">
        <f>3*$E$7</f>
        <v>24</v>
      </c>
      <c r="F11" s="26">
        <v>16000000</v>
      </c>
      <c r="G11" s="26">
        <f t="shared" si="0"/>
        <v>384000000</v>
      </c>
    </row>
    <row r="12" spans="1:7" s="39" customFormat="1" ht="47.25">
      <c r="A12" s="23">
        <v>5</v>
      </c>
      <c r="B12" s="24" t="s">
        <v>17</v>
      </c>
      <c r="C12" s="25" t="s">
        <v>15</v>
      </c>
      <c r="D12" s="25" t="s">
        <v>7</v>
      </c>
      <c r="E12" s="25">
        <f>1*$E$7</f>
        <v>8</v>
      </c>
      <c r="F12" s="26">
        <v>14000000</v>
      </c>
      <c r="G12" s="26">
        <f t="shared" si="0"/>
        <v>112000000</v>
      </c>
    </row>
    <row r="13" spans="1:7" s="39" customFormat="1" ht="31.5">
      <c r="A13" s="23">
        <v>6</v>
      </c>
      <c r="B13" s="24" t="s">
        <v>18</v>
      </c>
      <c r="C13" s="25" t="s">
        <v>19</v>
      </c>
      <c r="D13" s="25" t="s">
        <v>20</v>
      </c>
      <c r="E13" s="25">
        <f>3*$E$7</f>
        <v>24</v>
      </c>
      <c r="F13" s="26">
        <v>18000000</v>
      </c>
      <c r="G13" s="26">
        <f t="shared" si="0"/>
        <v>432000000</v>
      </c>
    </row>
    <row r="14" spans="1:7" s="39" customFormat="1" ht="31.5">
      <c r="A14" s="2" t="s">
        <v>8</v>
      </c>
      <c r="B14" s="19" t="s">
        <v>46</v>
      </c>
      <c r="C14" s="20"/>
      <c r="D14" s="21" t="s">
        <v>16</v>
      </c>
      <c r="E14" s="21">
        <v>2</v>
      </c>
      <c r="F14" s="22"/>
      <c r="G14" s="22"/>
    </row>
    <row r="15" spans="1:7" s="39" customFormat="1" ht="126">
      <c r="A15" s="27">
        <v>1</v>
      </c>
      <c r="B15" s="28" t="s">
        <v>43</v>
      </c>
      <c r="C15" s="25" t="s">
        <v>33</v>
      </c>
      <c r="D15" s="25" t="s">
        <v>7</v>
      </c>
      <c r="E15" s="25">
        <f>50*$E$14</f>
        <v>100</v>
      </c>
      <c r="F15" s="26">
        <v>110000000</v>
      </c>
      <c r="G15" s="26">
        <f>F15*E15</f>
        <v>11000000000</v>
      </c>
    </row>
    <row r="16" spans="1:7" s="39" customFormat="1" ht="15.75">
      <c r="A16" s="27">
        <v>2</v>
      </c>
      <c r="B16" s="24" t="s">
        <v>40</v>
      </c>
      <c r="C16" s="25" t="s">
        <v>13</v>
      </c>
      <c r="D16" s="25" t="s">
        <v>7</v>
      </c>
      <c r="E16" s="25">
        <f>50*$E$14</f>
        <v>100</v>
      </c>
      <c r="F16" s="26">
        <v>3000000</v>
      </c>
      <c r="G16" s="26">
        <f t="shared" ref="G16:G21" si="1">F16*E16</f>
        <v>300000000</v>
      </c>
    </row>
    <row r="17" spans="1:7" s="39" customFormat="1" ht="47.25">
      <c r="A17" s="27">
        <v>3</v>
      </c>
      <c r="B17" s="24" t="s">
        <v>14</v>
      </c>
      <c r="C17" s="25" t="s">
        <v>15</v>
      </c>
      <c r="D17" s="25" t="s">
        <v>7</v>
      </c>
      <c r="E17" s="25">
        <f>3*$E$14</f>
        <v>6</v>
      </c>
      <c r="F17" s="26">
        <v>16000000</v>
      </c>
      <c r="G17" s="26">
        <f t="shared" si="1"/>
        <v>96000000</v>
      </c>
    </row>
    <row r="18" spans="1:7" s="39" customFormat="1" ht="47.25">
      <c r="A18" s="27">
        <v>4</v>
      </c>
      <c r="B18" s="24" t="s">
        <v>17</v>
      </c>
      <c r="C18" s="25" t="s">
        <v>15</v>
      </c>
      <c r="D18" s="25" t="s">
        <v>7</v>
      </c>
      <c r="E18" s="25">
        <f>1*$E$14</f>
        <v>2</v>
      </c>
      <c r="F18" s="26">
        <v>14000000</v>
      </c>
      <c r="G18" s="26">
        <f t="shared" si="1"/>
        <v>28000000</v>
      </c>
    </row>
    <row r="19" spans="1:7" s="39" customFormat="1" ht="31.5">
      <c r="A19" s="27">
        <v>5</v>
      </c>
      <c r="B19" s="24" t="s">
        <v>18</v>
      </c>
      <c r="C19" s="25" t="s">
        <v>19</v>
      </c>
      <c r="D19" s="25" t="s">
        <v>20</v>
      </c>
      <c r="E19" s="25">
        <f>3*$E$14</f>
        <v>6</v>
      </c>
      <c r="F19" s="26">
        <v>18000000</v>
      </c>
      <c r="G19" s="26">
        <f t="shared" si="1"/>
        <v>108000000</v>
      </c>
    </row>
    <row r="20" spans="1:7" s="39" customFormat="1" ht="126">
      <c r="A20" s="27">
        <v>6</v>
      </c>
      <c r="B20" s="24" t="s">
        <v>44</v>
      </c>
      <c r="C20" s="25" t="s">
        <v>33</v>
      </c>
      <c r="D20" s="25" t="s">
        <v>7</v>
      </c>
      <c r="E20" s="25">
        <v>2</v>
      </c>
      <c r="F20" s="26">
        <v>200000000</v>
      </c>
      <c r="G20" s="26">
        <f t="shared" si="1"/>
        <v>400000000</v>
      </c>
    </row>
    <row r="21" spans="1:7" s="39" customFormat="1" ht="31.5">
      <c r="A21" s="27">
        <v>7</v>
      </c>
      <c r="B21" s="24" t="s">
        <v>41</v>
      </c>
      <c r="C21" s="25" t="s">
        <v>42</v>
      </c>
      <c r="D21" s="25" t="s">
        <v>7</v>
      </c>
      <c r="E21" s="25">
        <v>1</v>
      </c>
      <c r="F21" s="26">
        <v>40000000</v>
      </c>
      <c r="G21" s="26">
        <f t="shared" si="1"/>
        <v>40000000</v>
      </c>
    </row>
    <row r="22" spans="1:7" s="39" customFormat="1" ht="15.75">
      <c r="A22" s="40"/>
      <c r="B22" s="40"/>
      <c r="C22" s="40"/>
      <c r="D22" s="50" t="s">
        <v>10</v>
      </c>
      <c r="E22" s="50"/>
      <c r="F22" s="50"/>
      <c r="G22" s="41">
        <f>SUM(G8:G21)</f>
        <v>25300000000</v>
      </c>
    </row>
    <row r="23" spans="1:7" s="1" customFormat="1" ht="15.75">
      <c r="A23" s="34" t="s">
        <v>50</v>
      </c>
      <c r="B23" s="35" t="s">
        <v>51</v>
      </c>
      <c r="C23" s="34"/>
      <c r="D23" s="34"/>
      <c r="E23" s="34"/>
      <c r="F23" s="36"/>
      <c r="G23" s="36"/>
    </row>
    <row r="24" spans="1:7" s="1" customFormat="1" ht="15.75">
      <c r="A24" s="37" t="s">
        <v>6</v>
      </c>
      <c r="B24" s="38" t="s">
        <v>52</v>
      </c>
      <c r="C24" s="20"/>
      <c r="D24" s="21" t="s">
        <v>16</v>
      </c>
      <c r="E24" s="21">
        <v>1</v>
      </c>
      <c r="F24" s="22"/>
      <c r="G24" s="22"/>
    </row>
    <row r="25" spans="1:7" s="1" customFormat="1" ht="31.5">
      <c r="A25" s="42">
        <v>1</v>
      </c>
      <c r="B25" s="43" t="s">
        <v>53</v>
      </c>
      <c r="C25" s="25" t="s">
        <v>54</v>
      </c>
      <c r="D25" s="25" t="s">
        <v>55</v>
      </c>
      <c r="E25" s="25">
        <v>15</v>
      </c>
      <c r="F25" s="26">
        <v>70000000</v>
      </c>
      <c r="G25" s="26">
        <f t="shared" ref="G25:G38" si="2">F25*E25</f>
        <v>1050000000</v>
      </c>
    </row>
    <row r="26" spans="1:7" s="1" customFormat="1" ht="31.5">
      <c r="A26" s="42">
        <v>2</v>
      </c>
      <c r="B26" s="43" t="s">
        <v>56</v>
      </c>
      <c r="C26" s="25" t="s">
        <v>54</v>
      </c>
      <c r="D26" s="25" t="s">
        <v>55</v>
      </c>
      <c r="E26" s="25">
        <v>15</v>
      </c>
      <c r="F26" s="26">
        <v>100000000</v>
      </c>
      <c r="G26" s="26">
        <f t="shared" si="2"/>
        <v>1500000000</v>
      </c>
    </row>
    <row r="27" spans="1:7" s="1" customFormat="1" ht="31.5">
      <c r="A27" s="42">
        <v>3</v>
      </c>
      <c r="B27" s="43" t="s">
        <v>57</v>
      </c>
      <c r="C27" s="25" t="s">
        <v>58</v>
      </c>
      <c r="D27" s="25" t="s">
        <v>55</v>
      </c>
      <c r="E27" s="25">
        <v>2</v>
      </c>
      <c r="F27" s="26">
        <v>130000000</v>
      </c>
      <c r="G27" s="26">
        <f>F27*E27</f>
        <v>260000000</v>
      </c>
    </row>
    <row r="28" spans="1:7" s="1" customFormat="1" ht="31.5">
      <c r="A28" s="42">
        <v>4</v>
      </c>
      <c r="B28" s="43" t="s">
        <v>59</v>
      </c>
      <c r="C28" s="25" t="s">
        <v>60</v>
      </c>
      <c r="D28" s="25" t="s">
        <v>55</v>
      </c>
      <c r="E28" s="25">
        <v>4</v>
      </c>
      <c r="F28" s="26">
        <v>1000000000</v>
      </c>
      <c r="G28" s="26">
        <f>F28*E28</f>
        <v>4000000000</v>
      </c>
    </row>
    <row r="29" spans="1:7" s="1" customFormat="1" ht="31.5">
      <c r="A29" s="42">
        <v>5</v>
      </c>
      <c r="B29" s="43" t="s">
        <v>61</v>
      </c>
      <c r="C29" s="25" t="s">
        <v>62</v>
      </c>
      <c r="D29" s="25" t="s">
        <v>55</v>
      </c>
      <c r="E29" s="25">
        <v>4</v>
      </c>
      <c r="F29" s="26">
        <v>100000000</v>
      </c>
      <c r="G29" s="26">
        <f>F29*E29</f>
        <v>400000000</v>
      </c>
    </row>
    <row r="30" spans="1:7" s="1" customFormat="1" ht="15.75">
      <c r="A30" s="42">
        <v>6</v>
      </c>
      <c r="B30" s="43" t="s">
        <v>63</v>
      </c>
      <c r="C30" s="25" t="s">
        <v>64</v>
      </c>
      <c r="D30" s="25" t="s">
        <v>7</v>
      </c>
      <c r="E30" s="25">
        <v>1</v>
      </c>
      <c r="F30" s="26">
        <v>700000000</v>
      </c>
      <c r="G30" s="26">
        <f>F30*E30</f>
        <v>700000000</v>
      </c>
    </row>
    <row r="31" spans="1:7" s="1" customFormat="1" ht="15.75">
      <c r="A31" s="42">
        <v>7</v>
      </c>
      <c r="B31" s="43" t="s">
        <v>65</v>
      </c>
      <c r="C31" s="25" t="s">
        <v>64</v>
      </c>
      <c r="D31" s="25" t="s">
        <v>66</v>
      </c>
      <c r="E31" s="25">
        <v>15</v>
      </c>
      <c r="F31" s="26">
        <v>30000000</v>
      </c>
      <c r="G31" s="26">
        <f>F31*E31</f>
        <v>450000000</v>
      </c>
    </row>
    <row r="32" spans="1:7" s="1" customFormat="1" ht="15.75">
      <c r="A32" s="37" t="s">
        <v>8</v>
      </c>
      <c r="B32" s="38" t="s">
        <v>67</v>
      </c>
      <c r="C32" s="20"/>
      <c r="D32" s="21" t="s">
        <v>16</v>
      </c>
      <c r="E32" s="21">
        <v>1</v>
      </c>
      <c r="F32" s="22"/>
      <c r="G32" s="22"/>
    </row>
    <row r="33" spans="1:7" s="1" customFormat="1" ht="15.75">
      <c r="A33" s="42">
        <v>1</v>
      </c>
      <c r="B33" s="43" t="s">
        <v>68</v>
      </c>
      <c r="C33" s="25" t="s">
        <v>69</v>
      </c>
      <c r="D33" s="25" t="s">
        <v>55</v>
      </c>
      <c r="E33" s="25">
        <v>8</v>
      </c>
      <c r="F33" s="26">
        <v>1000000000</v>
      </c>
      <c r="G33" s="26">
        <f t="shared" si="2"/>
        <v>8000000000</v>
      </c>
    </row>
    <row r="34" spans="1:7" s="1" customFormat="1" ht="15.75">
      <c r="A34" s="42">
        <v>2</v>
      </c>
      <c r="B34" s="43" t="s">
        <v>70</v>
      </c>
      <c r="C34" s="25" t="s">
        <v>69</v>
      </c>
      <c r="D34" s="25" t="s">
        <v>55</v>
      </c>
      <c r="E34" s="25">
        <v>7</v>
      </c>
      <c r="F34" s="26">
        <v>1000000000</v>
      </c>
      <c r="G34" s="26">
        <f t="shared" si="2"/>
        <v>7000000000</v>
      </c>
    </row>
    <row r="35" spans="1:7" s="1" customFormat="1" ht="15.75">
      <c r="A35" s="42">
        <v>3</v>
      </c>
      <c r="B35" s="43" t="s">
        <v>71</v>
      </c>
      <c r="C35" s="25" t="s">
        <v>64</v>
      </c>
      <c r="D35" s="25" t="s">
        <v>55</v>
      </c>
      <c r="E35" s="25">
        <v>1</v>
      </c>
      <c r="F35" s="26">
        <v>1500000000</v>
      </c>
      <c r="G35" s="26">
        <f t="shared" si="2"/>
        <v>1500000000</v>
      </c>
    </row>
    <row r="36" spans="1:7" s="1" customFormat="1" ht="15.75">
      <c r="A36" s="42">
        <v>4</v>
      </c>
      <c r="B36" s="43" t="s">
        <v>72</v>
      </c>
      <c r="C36" s="25" t="s">
        <v>64</v>
      </c>
      <c r="D36" s="25" t="s">
        <v>55</v>
      </c>
      <c r="E36" s="25">
        <v>1</v>
      </c>
      <c r="F36" s="26">
        <v>500000000</v>
      </c>
      <c r="G36" s="26">
        <f t="shared" si="2"/>
        <v>500000000</v>
      </c>
    </row>
    <row r="37" spans="1:7" s="1" customFormat="1" ht="15.75">
      <c r="A37" s="42">
        <v>5</v>
      </c>
      <c r="B37" s="43" t="s">
        <v>73</v>
      </c>
      <c r="C37" s="25" t="s">
        <v>64</v>
      </c>
      <c r="D37" s="25" t="s">
        <v>66</v>
      </c>
      <c r="E37" s="25">
        <v>17</v>
      </c>
      <c r="F37" s="26">
        <v>7000000</v>
      </c>
      <c r="G37" s="26">
        <f t="shared" si="2"/>
        <v>119000000</v>
      </c>
    </row>
    <row r="38" spans="1:7" s="1" customFormat="1" ht="31.5">
      <c r="A38" s="42">
        <v>6</v>
      </c>
      <c r="B38" s="43" t="s">
        <v>74</v>
      </c>
      <c r="C38" s="25" t="s">
        <v>64</v>
      </c>
      <c r="D38" s="25" t="s">
        <v>66</v>
      </c>
      <c r="E38" s="25">
        <v>2</v>
      </c>
      <c r="F38" s="26">
        <v>15000000</v>
      </c>
      <c r="G38" s="26">
        <f t="shared" si="2"/>
        <v>30000000</v>
      </c>
    </row>
    <row r="39" spans="1:7" s="1" customFormat="1" ht="15.75">
      <c r="A39" s="7"/>
      <c r="B39" s="7"/>
      <c r="C39" s="7"/>
      <c r="D39" s="51" t="s">
        <v>10</v>
      </c>
      <c r="E39" s="51"/>
      <c r="F39" s="51"/>
      <c r="G39" s="44">
        <f>SUM(G25:G38)</f>
        <v>25509000000</v>
      </c>
    </row>
    <row r="41" spans="1:7">
      <c r="E41" s="49"/>
      <c r="F41" s="49"/>
      <c r="G41" s="49"/>
    </row>
    <row r="42" spans="1:7">
      <c r="E42" s="1"/>
      <c r="F42" s="1"/>
      <c r="G42" s="1"/>
    </row>
    <row r="43" spans="1:7">
      <c r="E43" s="1"/>
      <c r="F43" s="1"/>
      <c r="G43" s="1"/>
    </row>
    <row r="44" spans="1:7">
      <c r="E44" s="1"/>
      <c r="F44" s="1"/>
      <c r="G44" s="1"/>
    </row>
    <row r="45" spans="1:7">
      <c r="E45" s="1"/>
      <c r="F45" s="1"/>
      <c r="G45" s="1"/>
    </row>
    <row r="46" spans="1:7">
      <c r="E46" s="1"/>
      <c r="F46" s="1"/>
      <c r="G46" s="1"/>
    </row>
    <row r="47" spans="1:7">
      <c r="E47" s="1"/>
      <c r="F47" s="1"/>
      <c r="G47" s="1"/>
    </row>
    <row r="48" spans="1:7">
      <c r="E48" s="49"/>
      <c r="F48" s="49"/>
      <c r="G48" s="49"/>
    </row>
  </sheetData>
  <mergeCells count="5">
    <mergeCell ref="A1:G1"/>
    <mergeCell ref="E41:G41"/>
    <mergeCell ref="E48:G48"/>
    <mergeCell ref="D22:F22"/>
    <mergeCell ref="D39:F39"/>
  </mergeCells>
  <pageMargins left="0.70866141732283472" right="0.70866141732283472" top="0.72" bottom="0.57999999999999996" header="0.31496062992125984" footer="0.31496062992125984"/>
  <pageSetup paperSize="9" scale="75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</sheetPr>
  <dimension ref="A1:G35"/>
  <sheetViews>
    <sheetView zoomScale="90" zoomScaleNormal="90" workbookViewId="0">
      <selection activeCell="A4" sqref="A4:XFD5"/>
    </sheetView>
  </sheetViews>
  <sheetFormatPr defaultRowHeight="15"/>
  <cols>
    <col min="1" max="1" width="6.85546875" customWidth="1"/>
    <col min="2" max="2" width="37.42578125" customWidth="1"/>
    <col min="3" max="3" width="14.85546875" customWidth="1"/>
    <col min="6" max="6" width="16.7109375" customWidth="1"/>
    <col min="7" max="7" width="22.28515625" bestFit="1" customWidth="1"/>
  </cols>
  <sheetData>
    <row r="1" spans="1:7" ht="27.75" customHeight="1">
      <c r="A1" s="52" t="s">
        <v>49</v>
      </c>
      <c r="B1" s="52"/>
      <c r="C1" s="52"/>
      <c r="D1" s="52"/>
      <c r="E1" s="52"/>
      <c r="F1" s="52"/>
      <c r="G1" s="52"/>
    </row>
    <row r="2" spans="1:7" ht="14.25" customHeight="1">
      <c r="A2" s="18"/>
      <c r="B2" s="18"/>
      <c r="C2" s="18"/>
      <c r="D2" s="18"/>
      <c r="E2" s="18"/>
      <c r="F2" s="18"/>
      <c r="G2" s="18"/>
    </row>
    <row r="3" spans="1:7" ht="47.25">
      <c r="A3" s="2" t="s">
        <v>0</v>
      </c>
      <c r="B3" s="2" t="s">
        <v>9</v>
      </c>
      <c r="C3" s="2" t="s">
        <v>1</v>
      </c>
      <c r="D3" s="2" t="s">
        <v>2</v>
      </c>
      <c r="E3" s="2" t="s">
        <v>3</v>
      </c>
      <c r="F3" s="3" t="s">
        <v>4</v>
      </c>
      <c r="G3" s="3" t="s">
        <v>5</v>
      </c>
    </row>
    <row r="4" spans="1:7" ht="21.75" customHeight="1">
      <c r="A4" s="31" t="s">
        <v>95</v>
      </c>
      <c r="B4" s="32" t="s">
        <v>96</v>
      </c>
      <c r="C4" s="31"/>
      <c r="D4" s="31"/>
      <c r="E4" s="31"/>
      <c r="F4" s="33"/>
      <c r="G4" s="33"/>
    </row>
    <row r="5" spans="1:7" ht="15.75">
      <c r="A5" s="2"/>
      <c r="B5" s="55"/>
      <c r="C5" s="2"/>
      <c r="D5" s="2"/>
      <c r="E5" s="2"/>
      <c r="F5" s="3"/>
      <c r="G5" s="3"/>
    </row>
    <row r="6" spans="1:7" ht="22.5" customHeight="1">
      <c r="A6" s="31" t="s">
        <v>47</v>
      </c>
      <c r="B6" s="32" t="s">
        <v>48</v>
      </c>
      <c r="C6" s="31"/>
      <c r="D6" s="31"/>
      <c r="E6" s="31"/>
      <c r="F6" s="33"/>
      <c r="G6" s="33"/>
    </row>
    <row r="7" spans="1:7" ht="31.5">
      <c r="A7" s="2" t="s">
        <v>6</v>
      </c>
      <c r="B7" s="19" t="s">
        <v>45</v>
      </c>
      <c r="C7" s="20"/>
      <c r="D7" s="21" t="s">
        <v>16</v>
      </c>
      <c r="E7" s="21">
        <v>2</v>
      </c>
      <c r="F7" s="22"/>
      <c r="G7" s="22"/>
    </row>
    <row r="8" spans="1:7" ht="141.75">
      <c r="A8" s="23">
        <v>1</v>
      </c>
      <c r="B8" s="24" t="s">
        <v>11</v>
      </c>
      <c r="C8" s="25" t="s">
        <v>33</v>
      </c>
      <c r="D8" s="25" t="s">
        <v>7</v>
      </c>
      <c r="E8" s="25">
        <f>50*$E$7</f>
        <v>100</v>
      </c>
      <c r="F8" s="26">
        <v>24000000</v>
      </c>
      <c r="G8" s="26">
        <f>F8*E8</f>
        <v>2400000000</v>
      </c>
    </row>
    <row r="9" spans="1:7" ht="15.75">
      <c r="A9" s="23">
        <v>2</v>
      </c>
      <c r="B9" s="24" t="s">
        <v>12</v>
      </c>
      <c r="C9" s="25" t="s">
        <v>13</v>
      </c>
      <c r="D9" s="25" t="s">
        <v>7</v>
      </c>
      <c r="E9" s="25">
        <f>50*$E$7</f>
        <v>100</v>
      </c>
      <c r="F9" s="26">
        <v>4000000</v>
      </c>
      <c r="G9" s="26">
        <f t="shared" ref="G9:G13" si="0">F9*E9</f>
        <v>400000000</v>
      </c>
    </row>
    <row r="10" spans="1:7" ht="15.75">
      <c r="A10" s="23">
        <v>3</v>
      </c>
      <c r="B10" s="24" t="s">
        <v>40</v>
      </c>
      <c r="C10" s="25" t="s">
        <v>13</v>
      </c>
      <c r="D10" s="25" t="s">
        <v>7</v>
      </c>
      <c r="E10" s="25">
        <f>50*$E$7</f>
        <v>100</v>
      </c>
      <c r="F10" s="26">
        <v>3000000</v>
      </c>
      <c r="G10" s="26">
        <f t="shared" si="0"/>
        <v>300000000</v>
      </c>
    </row>
    <row r="11" spans="1:7" ht="47.25">
      <c r="A11" s="23">
        <v>4</v>
      </c>
      <c r="B11" s="24" t="s">
        <v>14</v>
      </c>
      <c r="C11" s="25" t="s">
        <v>15</v>
      </c>
      <c r="D11" s="25" t="s">
        <v>7</v>
      </c>
      <c r="E11" s="25">
        <f>3*$E$7</f>
        <v>6</v>
      </c>
      <c r="F11" s="26">
        <v>16000000</v>
      </c>
      <c r="G11" s="26">
        <f t="shared" si="0"/>
        <v>96000000</v>
      </c>
    </row>
    <row r="12" spans="1:7" ht="47.25">
      <c r="A12" s="23">
        <v>5</v>
      </c>
      <c r="B12" s="24" t="s">
        <v>17</v>
      </c>
      <c r="C12" s="25" t="s">
        <v>15</v>
      </c>
      <c r="D12" s="25" t="s">
        <v>7</v>
      </c>
      <c r="E12" s="25">
        <f>1*$E$7</f>
        <v>2</v>
      </c>
      <c r="F12" s="26">
        <v>14000000</v>
      </c>
      <c r="G12" s="26">
        <f t="shared" si="0"/>
        <v>28000000</v>
      </c>
    </row>
    <row r="13" spans="1:7" ht="31.5">
      <c r="A13" s="23">
        <v>6</v>
      </c>
      <c r="B13" s="24" t="s">
        <v>18</v>
      </c>
      <c r="C13" s="25" t="s">
        <v>19</v>
      </c>
      <c r="D13" s="25" t="s">
        <v>20</v>
      </c>
      <c r="E13" s="25">
        <f>3*$E$7</f>
        <v>6</v>
      </c>
      <c r="F13" s="26">
        <v>18000000</v>
      </c>
      <c r="G13" s="26">
        <f t="shared" si="0"/>
        <v>108000000</v>
      </c>
    </row>
    <row r="14" spans="1:7" ht="31.5">
      <c r="A14" s="2" t="s">
        <v>8</v>
      </c>
      <c r="B14" s="19" t="s">
        <v>46</v>
      </c>
      <c r="C14" s="20"/>
      <c r="D14" s="21" t="s">
        <v>16</v>
      </c>
      <c r="E14" s="21">
        <v>1</v>
      </c>
      <c r="F14" s="22"/>
      <c r="G14" s="22"/>
    </row>
    <row r="15" spans="1:7" ht="126">
      <c r="A15" s="27">
        <v>1</v>
      </c>
      <c r="B15" s="28" t="s">
        <v>43</v>
      </c>
      <c r="C15" s="25" t="s">
        <v>33</v>
      </c>
      <c r="D15" s="25" t="s">
        <v>7</v>
      </c>
      <c r="E15" s="25">
        <f>50*$E$14</f>
        <v>50</v>
      </c>
      <c r="F15" s="26">
        <v>110000000</v>
      </c>
      <c r="G15" s="26">
        <f>F15*E15</f>
        <v>5500000000</v>
      </c>
    </row>
    <row r="16" spans="1:7" ht="15.75">
      <c r="A16" s="27">
        <v>2</v>
      </c>
      <c r="B16" s="24" t="s">
        <v>40</v>
      </c>
      <c r="C16" s="25" t="s">
        <v>13</v>
      </c>
      <c r="D16" s="25" t="s">
        <v>7</v>
      </c>
      <c r="E16" s="25">
        <f>50*$E$14</f>
        <v>50</v>
      </c>
      <c r="F16" s="26">
        <v>3000000</v>
      </c>
      <c r="G16" s="26">
        <f t="shared" ref="G16:G20" si="1">F16*E16</f>
        <v>150000000</v>
      </c>
    </row>
    <row r="17" spans="1:7" ht="47.25">
      <c r="A17" s="27">
        <v>3</v>
      </c>
      <c r="B17" s="24" t="s">
        <v>14</v>
      </c>
      <c r="C17" s="25" t="s">
        <v>15</v>
      </c>
      <c r="D17" s="25" t="s">
        <v>7</v>
      </c>
      <c r="E17" s="25">
        <f>3*$E$14</f>
        <v>3</v>
      </c>
      <c r="F17" s="26">
        <v>16000000</v>
      </c>
      <c r="G17" s="26">
        <f t="shared" si="1"/>
        <v>48000000</v>
      </c>
    </row>
    <row r="18" spans="1:7" ht="47.25">
      <c r="A18" s="27">
        <v>4</v>
      </c>
      <c r="B18" s="24" t="s">
        <v>17</v>
      </c>
      <c r="C18" s="25" t="s">
        <v>15</v>
      </c>
      <c r="D18" s="25" t="s">
        <v>7</v>
      </c>
      <c r="E18" s="25">
        <f>1*$E$14</f>
        <v>1</v>
      </c>
      <c r="F18" s="26">
        <v>14000000</v>
      </c>
      <c r="G18" s="26">
        <f t="shared" si="1"/>
        <v>14000000</v>
      </c>
    </row>
    <row r="19" spans="1:7" ht="31.5">
      <c r="A19" s="27">
        <v>5</v>
      </c>
      <c r="B19" s="24" t="s">
        <v>18</v>
      </c>
      <c r="C19" s="25" t="s">
        <v>19</v>
      </c>
      <c r="D19" s="25" t="s">
        <v>20</v>
      </c>
      <c r="E19" s="25">
        <v>23</v>
      </c>
      <c r="F19" s="26">
        <v>18000000</v>
      </c>
      <c r="G19" s="26">
        <f t="shared" si="1"/>
        <v>414000000</v>
      </c>
    </row>
    <row r="20" spans="1:7" ht="31.5">
      <c r="A20" s="27">
        <v>6</v>
      </c>
      <c r="B20" s="24" t="s">
        <v>21</v>
      </c>
      <c r="C20" s="25" t="s">
        <v>19</v>
      </c>
      <c r="D20" s="25" t="s">
        <v>20</v>
      </c>
      <c r="E20" s="25">
        <v>10</v>
      </c>
      <c r="F20" s="26">
        <v>45000000</v>
      </c>
      <c r="G20" s="26">
        <f t="shared" si="1"/>
        <v>450000000</v>
      </c>
    </row>
    <row r="21" spans="1:7" ht="15.75">
      <c r="A21" s="7"/>
      <c r="B21" s="7"/>
      <c r="C21" s="7"/>
      <c r="D21" s="53" t="s">
        <v>10</v>
      </c>
      <c r="E21" s="53"/>
      <c r="F21" s="53"/>
      <c r="G21" s="29">
        <f>SUM(G8:G20)</f>
        <v>9908000000</v>
      </c>
    </row>
    <row r="22" spans="1:7" s="1" customFormat="1" ht="24.75" customHeight="1">
      <c r="A22" s="34" t="s">
        <v>50</v>
      </c>
      <c r="B22" s="35" t="s">
        <v>51</v>
      </c>
      <c r="C22" s="34"/>
      <c r="D22" s="34"/>
      <c r="E22" s="34"/>
      <c r="F22" s="36"/>
      <c r="G22" s="36"/>
    </row>
    <row r="23" spans="1:7" ht="15.75">
      <c r="A23" s="37" t="s">
        <v>8</v>
      </c>
      <c r="B23" s="38" t="s">
        <v>75</v>
      </c>
      <c r="C23" s="20"/>
      <c r="D23" s="21" t="s">
        <v>16</v>
      </c>
      <c r="E23" s="21">
        <v>1</v>
      </c>
      <c r="F23" s="22"/>
      <c r="G23" s="22"/>
    </row>
    <row r="24" spans="1:7" ht="53.25" customHeight="1">
      <c r="A24" s="42">
        <v>1</v>
      </c>
      <c r="B24" s="43" t="s">
        <v>76</v>
      </c>
      <c r="C24" s="25" t="s">
        <v>77</v>
      </c>
      <c r="D24" s="25" t="s">
        <v>78</v>
      </c>
      <c r="E24" s="25">
        <v>15</v>
      </c>
      <c r="F24" s="26">
        <v>1000000000</v>
      </c>
      <c r="G24" s="26">
        <f>E24*F24</f>
        <v>15000000000</v>
      </c>
    </row>
    <row r="25" spans="1:7" ht="39.950000000000003" customHeight="1">
      <c r="A25" s="42">
        <v>2</v>
      </c>
      <c r="B25" s="43" t="s">
        <v>79</v>
      </c>
      <c r="C25" s="25" t="s">
        <v>69</v>
      </c>
      <c r="D25" s="25" t="s">
        <v>78</v>
      </c>
      <c r="E25" s="25">
        <v>2</v>
      </c>
      <c r="F25" s="45">
        <v>50000000</v>
      </c>
      <c r="G25" s="26">
        <f t="shared" ref="G25:G26" si="2">F25*E25</f>
        <v>100000000</v>
      </c>
    </row>
    <row r="26" spans="1:7" ht="39.950000000000003" customHeight="1">
      <c r="A26" s="42">
        <v>3</v>
      </c>
      <c r="B26" s="43" t="s">
        <v>80</v>
      </c>
      <c r="C26" s="25" t="s">
        <v>81</v>
      </c>
      <c r="D26" s="25" t="s">
        <v>7</v>
      </c>
      <c r="E26" s="25">
        <v>1</v>
      </c>
      <c r="F26" s="45">
        <v>500000000</v>
      </c>
      <c r="G26" s="26">
        <f t="shared" si="2"/>
        <v>500000000</v>
      </c>
    </row>
    <row r="27" spans="1:7" ht="15.75">
      <c r="A27" s="7"/>
      <c r="B27" s="7"/>
      <c r="C27" s="7"/>
      <c r="D27" s="46"/>
      <c r="E27" s="53" t="s">
        <v>82</v>
      </c>
      <c r="F27" s="53"/>
      <c r="G27" s="29">
        <f>SUM(G24:G26)</f>
        <v>15600000000</v>
      </c>
    </row>
    <row r="28" spans="1:7">
      <c r="E28" s="49"/>
      <c r="F28" s="49"/>
      <c r="G28" s="49"/>
    </row>
    <row r="29" spans="1:7">
      <c r="E29" s="1"/>
      <c r="F29" s="1"/>
      <c r="G29" s="1"/>
    </row>
    <row r="30" spans="1:7">
      <c r="E30" s="1"/>
      <c r="F30" s="1"/>
      <c r="G30" s="1"/>
    </row>
    <row r="31" spans="1:7">
      <c r="E31" s="1"/>
      <c r="F31" s="1"/>
      <c r="G31" s="1"/>
    </row>
    <row r="32" spans="1:7">
      <c r="E32" s="1"/>
      <c r="F32" s="1"/>
      <c r="G32" s="1"/>
    </row>
    <row r="33" spans="5:7">
      <c r="E33" s="1"/>
      <c r="F33" s="1"/>
      <c r="G33" s="1"/>
    </row>
    <row r="34" spans="5:7">
      <c r="E34" s="1"/>
      <c r="F34" s="1"/>
      <c r="G34" s="1"/>
    </row>
    <row r="35" spans="5:7">
      <c r="E35" s="49"/>
      <c r="F35" s="49"/>
      <c r="G35" s="49"/>
    </row>
  </sheetData>
  <mergeCells count="5">
    <mergeCell ref="A1:G1"/>
    <mergeCell ref="D21:F21"/>
    <mergeCell ref="E28:G28"/>
    <mergeCell ref="E35:G35"/>
    <mergeCell ref="E27:F27"/>
  </mergeCells>
  <pageMargins left="0.70866141732283472" right="0.70866141732283472" top="0.59055118110236227" bottom="0.74803149606299213" header="0.31496062992125984" footer="0.31496062992125984"/>
  <pageSetup paperSize="9" scale="75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</sheetPr>
  <dimension ref="A1:G33"/>
  <sheetViews>
    <sheetView topLeftCell="A13" zoomScaleNormal="100" workbookViewId="0">
      <selection activeCell="A7" sqref="A7"/>
    </sheetView>
  </sheetViews>
  <sheetFormatPr defaultRowHeight="15"/>
  <cols>
    <col min="1" max="1" width="6.85546875" customWidth="1"/>
    <col min="2" max="2" width="37.42578125" customWidth="1"/>
    <col min="3" max="3" width="14.85546875" customWidth="1"/>
    <col min="6" max="6" width="16.7109375" customWidth="1"/>
    <col min="7" max="7" width="19.140625" customWidth="1"/>
  </cols>
  <sheetData>
    <row r="1" spans="1:7" ht="27.75" customHeight="1">
      <c r="A1" s="48" t="s">
        <v>49</v>
      </c>
      <c r="B1" s="48"/>
      <c r="C1" s="48"/>
      <c r="D1" s="48"/>
      <c r="E1" s="48"/>
      <c r="F1" s="48"/>
      <c r="G1" s="48"/>
    </row>
    <row r="2" spans="1:7" ht="21" customHeight="1">
      <c r="A2" s="30"/>
      <c r="B2" s="30"/>
      <c r="C2" s="30"/>
      <c r="D2" s="30"/>
      <c r="E2" s="30"/>
      <c r="F2" s="30"/>
      <c r="G2" s="30"/>
    </row>
    <row r="3" spans="1:7" ht="47.25">
      <c r="A3" s="2" t="s">
        <v>0</v>
      </c>
      <c r="B3" s="2" t="s">
        <v>9</v>
      </c>
      <c r="C3" s="2" t="s">
        <v>1</v>
      </c>
      <c r="D3" s="2" t="s">
        <v>2</v>
      </c>
      <c r="E3" s="2" t="s">
        <v>3</v>
      </c>
      <c r="F3" s="3" t="s">
        <v>4</v>
      </c>
      <c r="G3" s="3" t="s">
        <v>5</v>
      </c>
    </row>
    <row r="4" spans="1:7" ht="21.75" customHeight="1">
      <c r="A4" s="31" t="s">
        <v>95</v>
      </c>
      <c r="B4" s="32" t="s">
        <v>96</v>
      </c>
      <c r="C4" s="31"/>
      <c r="D4" s="31"/>
      <c r="E4" s="31"/>
      <c r="F4" s="33"/>
      <c r="G4" s="33"/>
    </row>
    <row r="5" spans="1:7" ht="15.75">
      <c r="A5" s="2"/>
      <c r="B5" s="55"/>
      <c r="C5" s="2"/>
      <c r="D5" s="2"/>
      <c r="E5" s="2"/>
      <c r="F5" s="3"/>
      <c r="G5" s="3"/>
    </row>
    <row r="6" spans="1:7" ht="22.5" customHeight="1">
      <c r="A6" s="31" t="s">
        <v>47</v>
      </c>
      <c r="B6" s="32" t="s">
        <v>48</v>
      </c>
      <c r="C6" s="31"/>
      <c r="D6" s="31"/>
      <c r="E6" s="31"/>
      <c r="F6" s="33"/>
      <c r="G6" s="33"/>
    </row>
    <row r="7" spans="1:7" ht="31.5">
      <c r="A7" s="2" t="s">
        <v>6</v>
      </c>
      <c r="B7" s="19" t="s">
        <v>45</v>
      </c>
      <c r="C7" s="20"/>
      <c r="D7" s="21" t="s">
        <v>16</v>
      </c>
      <c r="E7" s="21">
        <v>3</v>
      </c>
      <c r="F7" s="22"/>
      <c r="G7" s="22"/>
    </row>
    <row r="8" spans="1:7" ht="141.75">
      <c r="A8" s="23">
        <v>1</v>
      </c>
      <c r="B8" s="24" t="s">
        <v>11</v>
      </c>
      <c r="C8" s="25" t="s">
        <v>33</v>
      </c>
      <c r="D8" s="25" t="s">
        <v>7</v>
      </c>
      <c r="E8" s="25">
        <f>50*$E$7</f>
        <v>150</v>
      </c>
      <c r="F8" s="26">
        <v>24000000</v>
      </c>
      <c r="G8" s="26">
        <f>F8*E8</f>
        <v>3600000000</v>
      </c>
    </row>
    <row r="9" spans="1:7" ht="15.75">
      <c r="A9" s="23">
        <v>2</v>
      </c>
      <c r="B9" s="24" t="s">
        <v>12</v>
      </c>
      <c r="C9" s="25" t="s">
        <v>13</v>
      </c>
      <c r="D9" s="25" t="s">
        <v>7</v>
      </c>
      <c r="E9" s="25">
        <f>50*$E$7</f>
        <v>150</v>
      </c>
      <c r="F9" s="26">
        <v>4000000</v>
      </c>
      <c r="G9" s="26">
        <f t="shared" ref="G9:G13" si="0">F9*E9</f>
        <v>600000000</v>
      </c>
    </row>
    <row r="10" spans="1:7" ht="15.75">
      <c r="A10" s="23">
        <v>3</v>
      </c>
      <c r="B10" s="24" t="s">
        <v>40</v>
      </c>
      <c r="C10" s="25" t="s">
        <v>13</v>
      </c>
      <c r="D10" s="25" t="s">
        <v>7</v>
      </c>
      <c r="E10" s="25">
        <f>50*$E$7</f>
        <v>150</v>
      </c>
      <c r="F10" s="26">
        <v>3000000</v>
      </c>
      <c r="G10" s="26">
        <f t="shared" si="0"/>
        <v>450000000</v>
      </c>
    </row>
    <row r="11" spans="1:7" ht="47.25">
      <c r="A11" s="23">
        <v>4</v>
      </c>
      <c r="B11" s="24" t="s">
        <v>14</v>
      </c>
      <c r="C11" s="25" t="s">
        <v>15</v>
      </c>
      <c r="D11" s="25" t="s">
        <v>7</v>
      </c>
      <c r="E11" s="25">
        <f>3*$E$7</f>
        <v>9</v>
      </c>
      <c r="F11" s="26">
        <v>16000000</v>
      </c>
      <c r="G11" s="26">
        <f t="shared" si="0"/>
        <v>144000000</v>
      </c>
    </row>
    <row r="12" spans="1:7" ht="47.25">
      <c r="A12" s="23">
        <v>5</v>
      </c>
      <c r="B12" s="24" t="s">
        <v>17</v>
      </c>
      <c r="C12" s="25" t="s">
        <v>15</v>
      </c>
      <c r="D12" s="25" t="s">
        <v>7</v>
      </c>
      <c r="E12" s="25">
        <f>1*$E$7</f>
        <v>3</v>
      </c>
      <c r="F12" s="26">
        <v>14000000</v>
      </c>
      <c r="G12" s="26">
        <f t="shared" si="0"/>
        <v>42000000</v>
      </c>
    </row>
    <row r="13" spans="1:7" ht="31.5">
      <c r="A13" s="23">
        <v>6</v>
      </c>
      <c r="B13" s="24" t="s">
        <v>18</v>
      </c>
      <c r="C13" s="25" t="s">
        <v>19</v>
      </c>
      <c r="D13" s="25" t="s">
        <v>20</v>
      </c>
      <c r="E13" s="25">
        <f>3*$E$7</f>
        <v>9</v>
      </c>
      <c r="F13" s="26">
        <v>18000000</v>
      </c>
      <c r="G13" s="26">
        <f t="shared" si="0"/>
        <v>162000000</v>
      </c>
    </row>
    <row r="14" spans="1:7" ht="15.75">
      <c r="A14" s="7"/>
      <c r="B14" s="7"/>
      <c r="C14" s="7"/>
      <c r="D14" s="53" t="s">
        <v>10</v>
      </c>
      <c r="E14" s="53"/>
      <c r="F14" s="53"/>
      <c r="G14" s="29">
        <f>SUM(G8:G13)</f>
        <v>4998000000</v>
      </c>
    </row>
    <row r="15" spans="1:7" s="1" customFormat="1" ht="24.75" customHeight="1">
      <c r="A15" s="31" t="s">
        <v>50</v>
      </c>
      <c r="B15" s="47" t="s">
        <v>51</v>
      </c>
      <c r="C15" s="31"/>
      <c r="D15" s="31"/>
      <c r="E15" s="31"/>
      <c r="F15" s="33"/>
      <c r="G15" s="33"/>
    </row>
    <row r="16" spans="1:7" ht="31.5">
      <c r="A16" s="2" t="s">
        <v>83</v>
      </c>
      <c r="B16" s="19" t="s">
        <v>84</v>
      </c>
      <c r="C16" s="20"/>
      <c r="D16" s="20"/>
      <c r="E16" s="20"/>
      <c r="F16" s="22"/>
      <c r="G16" s="22"/>
    </row>
    <row r="17" spans="1:7" ht="41.45" customHeight="1">
      <c r="A17" s="27">
        <v>1</v>
      </c>
      <c r="B17" s="28" t="s">
        <v>85</v>
      </c>
      <c r="C17" s="25" t="s">
        <v>69</v>
      </c>
      <c r="D17" s="25" t="s">
        <v>55</v>
      </c>
      <c r="E17" s="25">
        <v>2</v>
      </c>
      <c r="F17" s="26">
        <v>2000000000</v>
      </c>
      <c r="G17" s="26">
        <f>F17*E17</f>
        <v>4000000000</v>
      </c>
    </row>
    <row r="18" spans="1:7" ht="33" customHeight="1">
      <c r="A18" s="27">
        <v>2</v>
      </c>
      <c r="B18" s="28" t="s">
        <v>86</v>
      </c>
      <c r="C18" s="25" t="s">
        <v>69</v>
      </c>
      <c r="D18" s="25" t="s">
        <v>55</v>
      </c>
      <c r="E18" s="25">
        <v>2</v>
      </c>
      <c r="F18" s="26">
        <v>1000000000</v>
      </c>
      <c r="G18" s="26">
        <f t="shared" ref="G18:G23" si="1">F18*E18</f>
        <v>2000000000</v>
      </c>
    </row>
    <row r="19" spans="1:7" ht="33.6" customHeight="1">
      <c r="A19" s="27">
        <v>3</v>
      </c>
      <c r="B19" s="28" t="s">
        <v>87</v>
      </c>
      <c r="C19" s="25" t="s">
        <v>88</v>
      </c>
      <c r="D19" s="25" t="s">
        <v>55</v>
      </c>
      <c r="E19" s="25">
        <v>2</v>
      </c>
      <c r="F19" s="26">
        <v>2000000000</v>
      </c>
      <c r="G19" s="26">
        <f t="shared" si="1"/>
        <v>4000000000</v>
      </c>
    </row>
    <row r="20" spans="1:7" ht="33" customHeight="1">
      <c r="A20" s="27">
        <v>4</v>
      </c>
      <c r="B20" s="28" t="s">
        <v>89</v>
      </c>
      <c r="C20" s="25" t="s">
        <v>88</v>
      </c>
      <c r="D20" s="25" t="s">
        <v>55</v>
      </c>
      <c r="E20" s="25">
        <v>2</v>
      </c>
      <c r="F20" s="26">
        <v>3000000000</v>
      </c>
      <c r="G20" s="26">
        <f t="shared" si="1"/>
        <v>6000000000</v>
      </c>
    </row>
    <row r="21" spans="1:7" ht="33" customHeight="1">
      <c r="A21" s="27">
        <v>5</v>
      </c>
      <c r="B21" s="28" t="s">
        <v>90</v>
      </c>
      <c r="C21" s="25" t="s">
        <v>81</v>
      </c>
      <c r="D21" s="25" t="s">
        <v>20</v>
      </c>
      <c r="E21" s="25">
        <v>1</v>
      </c>
      <c r="F21" s="26">
        <v>50000000</v>
      </c>
      <c r="G21" s="26">
        <f t="shared" si="1"/>
        <v>50000000</v>
      </c>
    </row>
    <row r="22" spans="1:7" ht="40.9" customHeight="1">
      <c r="A22" s="27">
        <v>6</v>
      </c>
      <c r="B22" s="28" t="s">
        <v>91</v>
      </c>
      <c r="C22" s="25" t="s">
        <v>92</v>
      </c>
      <c r="D22" s="25" t="s">
        <v>7</v>
      </c>
      <c r="E22" s="25">
        <v>1</v>
      </c>
      <c r="F22" s="26">
        <v>2000000000</v>
      </c>
      <c r="G22" s="26">
        <f t="shared" si="1"/>
        <v>2000000000</v>
      </c>
    </row>
    <row r="23" spans="1:7" ht="33" customHeight="1">
      <c r="A23" s="27">
        <v>7</v>
      </c>
      <c r="B23" s="28" t="s">
        <v>93</v>
      </c>
      <c r="C23" s="25" t="s">
        <v>94</v>
      </c>
      <c r="D23" s="25" t="s">
        <v>7</v>
      </c>
      <c r="E23" s="25">
        <v>20</v>
      </c>
      <c r="F23" s="26">
        <v>25000000</v>
      </c>
      <c r="G23" s="26">
        <f t="shared" si="1"/>
        <v>500000000</v>
      </c>
    </row>
    <row r="24" spans="1:7" ht="15.75">
      <c r="A24" s="7"/>
      <c r="B24" s="7"/>
      <c r="C24" s="7"/>
      <c r="D24" s="53" t="s">
        <v>10</v>
      </c>
      <c r="E24" s="53"/>
      <c r="F24" s="53"/>
      <c r="G24" s="29">
        <f>SUM(G16:G23)</f>
        <v>18550000000</v>
      </c>
    </row>
    <row r="26" spans="1:7">
      <c r="E26" s="49"/>
      <c r="F26" s="49"/>
      <c r="G26" s="49"/>
    </row>
    <row r="27" spans="1:7">
      <c r="E27" s="1"/>
      <c r="F27" s="1"/>
      <c r="G27" s="1"/>
    </row>
    <row r="28" spans="1:7">
      <c r="E28" s="1"/>
      <c r="F28" s="1"/>
      <c r="G28" s="1"/>
    </row>
    <row r="29" spans="1:7">
      <c r="E29" s="1"/>
      <c r="F29" s="1"/>
      <c r="G29" s="1"/>
    </row>
    <row r="30" spans="1:7">
      <c r="E30" s="1"/>
      <c r="F30" s="1"/>
      <c r="G30" s="1"/>
    </row>
    <row r="31" spans="1:7">
      <c r="E31" s="1"/>
      <c r="F31" s="1"/>
      <c r="G31" s="1"/>
    </row>
    <row r="32" spans="1:7">
      <c r="E32" s="1"/>
      <c r="F32" s="1"/>
      <c r="G32" s="1"/>
    </row>
    <row r="33" spans="5:7">
      <c r="E33" s="49"/>
      <c r="F33" s="49"/>
      <c r="G33" s="49"/>
    </row>
  </sheetData>
  <mergeCells count="5">
    <mergeCell ref="A1:G1"/>
    <mergeCell ref="D14:F14"/>
    <mergeCell ref="E26:G26"/>
    <mergeCell ref="E33:G33"/>
    <mergeCell ref="D24:F24"/>
  </mergeCells>
  <printOptions horizontalCentered="1"/>
  <pageMargins left="0.70866141732283505" right="0.70866141732283505" top="0.59055118110236204" bottom="0.74803149606299202" header="0.31496062992126" footer="0.31496062992126"/>
  <pageSetup paperSize="9" scale="75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0"/>
  <sheetViews>
    <sheetView topLeftCell="B1" workbookViewId="0">
      <selection activeCell="E7" sqref="E7"/>
    </sheetView>
  </sheetViews>
  <sheetFormatPr defaultRowHeight="15.75"/>
  <cols>
    <col min="1" max="1" width="48.5703125" style="5" customWidth="1"/>
    <col min="2" max="4" width="15" style="5" customWidth="1"/>
    <col min="5" max="5" width="28.28515625" style="5" customWidth="1"/>
    <col min="6" max="7" width="9.140625" style="5"/>
    <col min="8" max="8" width="24.28515625" style="5" customWidth="1"/>
    <col min="9" max="16384" width="9.140625" style="5"/>
  </cols>
  <sheetData>
    <row r="1" spans="1:9">
      <c r="A1" s="54" t="s">
        <v>34</v>
      </c>
      <c r="B1" s="54"/>
      <c r="C1" s="54"/>
      <c r="D1" s="54"/>
      <c r="E1" s="54"/>
    </row>
    <row r="2" spans="1:9">
      <c r="A2" s="4" t="s">
        <v>22</v>
      </c>
      <c r="B2" s="13" t="s">
        <v>35</v>
      </c>
      <c r="C2" s="13" t="s">
        <v>36</v>
      </c>
      <c r="D2" s="13" t="s">
        <v>37</v>
      </c>
      <c r="E2" s="13" t="s">
        <v>28</v>
      </c>
      <c r="F2" s="12"/>
      <c r="G2" s="13" t="s">
        <v>22</v>
      </c>
      <c r="H2" s="13" t="s">
        <v>30</v>
      </c>
    </row>
    <row r="3" spans="1:9">
      <c r="A3" s="6" t="s">
        <v>38</v>
      </c>
      <c r="B3" s="14">
        <v>570</v>
      </c>
      <c r="C3" s="14">
        <f>B3*1.1</f>
        <v>627</v>
      </c>
      <c r="D3" s="15">
        <f>C3*1.1</f>
        <v>689.7</v>
      </c>
      <c r="E3" s="6" t="s">
        <v>29</v>
      </c>
      <c r="G3" s="7">
        <v>2018</v>
      </c>
      <c r="H3" s="8">
        <f>'2018'!G22</f>
        <v>25300000000</v>
      </c>
    </row>
    <row r="4" spans="1:9">
      <c r="A4" s="7" t="s">
        <v>39</v>
      </c>
      <c r="B4" s="16">
        <v>780</v>
      </c>
      <c r="C4" s="16">
        <f>B4*1.1</f>
        <v>858.00000000000011</v>
      </c>
      <c r="D4" s="17">
        <f>C4*1.1</f>
        <v>943.80000000000018</v>
      </c>
      <c r="E4" s="7"/>
      <c r="G4" s="7">
        <v>2019</v>
      </c>
      <c r="H4" s="8">
        <f>'2019'!G21</f>
        <v>9908000000</v>
      </c>
    </row>
    <row r="5" spans="1:9">
      <c r="A5" s="7" t="s">
        <v>23</v>
      </c>
      <c r="B5" s="16">
        <v>8</v>
      </c>
      <c r="C5" s="16">
        <f>B5+2</f>
        <v>10</v>
      </c>
      <c r="D5" s="16">
        <f>C5+3</f>
        <v>13</v>
      </c>
      <c r="E5" s="7"/>
      <c r="G5" s="7">
        <v>2020</v>
      </c>
      <c r="H5" s="8">
        <f>'2020'!G14</f>
        <v>4998000000</v>
      </c>
    </row>
    <row r="6" spans="1:9">
      <c r="A6" s="7" t="s">
        <v>24</v>
      </c>
      <c r="B6" s="16">
        <v>2</v>
      </c>
      <c r="C6" s="16">
        <f>B6+1</f>
        <v>3</v>
      </c>
      <c r="D6" s="16">
        <f>C6+0</f>
        <v>3</v>
      </c>
      <c r="E6" s="7"/>
      <c r="G6" s="9" t="s">
        <v>31</v>
      </c>
      <c r="H6" s="10">
        <f>SUM(H3:H5)</f>
        <v>40206000000</v>
      </c>
      <c r="I6" s="11" t="s">
        <v>32</v>
      </c>
    </row>
    <row r="7" spans="1:9">
      <c r="A7" s="6" t="s">
        <v>25</v>
      </c>
      <c r="B7" s="14">
        <f>B3/(B5+B6)</f>
        <v>57</v>
      </c>
      <c r="C7" s="15">
        <f t="shared" ref="C7:D7" si="0">C3/(C5+C6)</f>
        <v>48.230769230769234</v>
      </c>
      <c r="D7" s="15">
        <f t="shared" si="0"/>
        <v>43.106250000000003</v>
      </c>
      <c r="E7" s="6" t="s">
        <v>26</v>
      </c>
    </row>
    <row r="8" spans="1:9">
      <c r="A8" s="7" t="s">
        <v>27</v>
      </c>
      <c r="B8" s="17">
        <f>(B3+B4)/(B5+B6)</f>
        <v>135</v>
      </c>
      <c r="C8" s="17">
        <f t="shared" ref="C8:D8" si="1">(C3+C4)/(C5+C6)</f>
        <v>114.23076923076923</v>
      </c>
      <c r="D8" s="17">
        <f t="shared" si="1"/>
        <v>102.09375000000001</v>
      </c>
      <c r="E8" s="7"/>
    </row>
    <row r="10" spans="1:9">
      <c r="B10" s="5">
        <f>B3+B4</f>
        <v>1350</v>
      </c>
    </row>
  </sheetData>
  <mergeCells count="1">
    <mergeCell ref="A1:E1"/>
  </mergeCells>
  <pageMargins left="0.7" right="0.7" top="0.75" bottom="0.75" header="0.3" footer="0.3"/>
  <pageSetup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2018</vt:lpstr>
      <vt:lpstr>2019</vt:lpstr>
      <vt:lpstr>2020</vt:lpstr>
      <vt:lpstr>Tổng kết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PHONGTRAN</dc:creator>
  <cp:lastModifiedBy>Admin</cp:lastModifiedBy>
  <cp:lastPrinted>2018-02-05T06:21:10Z</cp:lastPrinted>
  <dcterms:created xsi:type="dcterms:W3CDTF">2017-10-14T03:10:58Z</dcterms:created>
  <dcterms:modified xsi:type="dcterms:W3CDTF">2018-02-05T06:22:16Z</dcterms:modified>
</cp:coreProperties>
</file>